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10545" windowHeight="2895" firstSheet="59" activeTab="63"/>
  </bookViews>
  <sheets>
    <sheet name="111 01 01 001 01" sheetId="140" r:id="rId1"/>
    <sheet name="138 02 01 004 02" sheetId="141" r:id="rId2"/>
    <sheet name="133 02 01 04 01" sheetId="142" r:id="rId3"/>
    <sheet name="131 03 01 001 02" sheetId="143" r:id="rId4"/>
    <sheet name="131 03 02 001 02" sheetId="144" r:id="rId5"/>
    <sheet name="183 03 03 001 03" sheetId="145" r:id="rId6"/>
    <sheet name="135 03 04 020 04" sheetId="146" r:id="rId7"/>
    <sheet name="132 03 07 038 01" sheetId="147" r:id="rId8"/>
    <sheet name="184 03 06 038 03" sheetId="148" r:id="rId9"/>
    <sheet name="132 04 01 001 05" sheetId="149" r:id="rId10"/>
    <sheet name="132 04 02 001 04" sheetId="150" r:id="rId11"/>
    <sheet name="132 04 02 038 05" sheetId="151" r:id="rId12"/>
    <sheet name="132 04 02 009 10" sheetId="152" r:id="rId13"/>
    <sheet name="132 04 02 009 12" sheetId="153" r:id="rId14"/>
    <sheet name="132 04 02 009 13" sheetId="154" r:id="rId15"/>
    <sheet name="132 04 02 009 14" sheetId="155" r:id="rId16"/>
    <sheet name="172 04 02 009 07" sheetId="156" r:id="rId17"/>
    <sheet name="172 04 02 008 08" sheetId="157" r:id="rId18"/>
    <sheet name="172 04 02 008 09" sheetId="158" r:id="rId19"/>
    <sheet name="242 04 03 028 04" sheetId="159" r:id="rId20"/>
    <sheet name="242 04 03 028 01" sheetId="160" r:id="rId21"/>
    <sheet name="241 04 04 034 01" sheetId="161" r:id="rId22"/>
    <sheet name="171 04 05 026 05" sheetId="162" r:id="rId23"/>
    <sheet name="171 04 06 026 05" sheetId="163" r:id="rId24"/>
    <sheet name="171 04 07 026 05" sheetId="164" r:id="rId25"/>
    <sheet name="171 04 08 026 05" sheetId="165" r:id="rId26"/>
    <sheet name="171 04 09 026 05" sheetId="166" r:id="rId27"/>
    <sheet name="171 04 10 026 05" sheetId="167" r:id="rId28"/>
    <sheet name="171 04 11 026 05" sheetId="168" r:id="rId29"/>
    <sheet name="151 05 01 038 04" sheetId="169" r:id="rId30"/>
    <sheet name="152 05 03 038 06" sheetId="170" r:id="rId31"/>
    <sheet name="152 05 04 038 08" sheetId="171" r:id="rId32"/>
    <sheet name="181 05 05 038 02" sheetId="172" r:id="rId33"/>
    <sheet name="152 05 06 038 09" sheetId="173" r:id="rId34"/>
    <sheet name="134 06 01 016 01" sheetId="174" r:id="rId35"/>
    <sheet name="134 06 02 016 05" sheetId="175" r:id="rId36"/>
    <sheet name="134 06 04 016 08" sheetId="176" r:id="rId37"/>
    <sheet name="134 06 05 016 09" sheetId="177" r:id="rId38"/>
    <sheet name="134 06 10 016 10" sheetId="178" r:id="rId39"/>
    <sheet name="226 07 01 019 01" sheetId="179" r:id="rId40"/>
    <sheet name="226 07 02 019 03" sheetId="180" r:id="rId41"/>
    <sheet name="226 07 03 019 04" sheetId="181" r:id="rId42"/>
    <sheet name="226 07 04 019 09" sheetId="182" r:id="rId43"/>
    <sheet name="226 07 05 019 06" sheetId="183" r:id="rId44"/>
    <sheet name="226 07 07 019 12" sheetId="184" r:id="rId45"/>
    <sheet name="226 07 08 019 07" sheetId="185" r:id="rId46"/>
    <sheet name="226 07 09 019 02" sheetId="186" r:id="rId47"/>
    <sheet name="222 08 01 017 01" sheetId="187" r:id="rId48"/>
    <sheet name="222 08 03 017 07" sheetId="188" r:id="rId49"/>
    <sheet name="222 08 04 017 06" sheetId="189" r:id="rId50"/>
    <sheet name="216 08 05 036 07" sheetId="190" r:id="rId51"/>
    <sheet name="222 08 06 017 10" sheetId="191" r:id="rId52"/>
    <sheet name="271 09 01 027 01" sheetId="192" r:id="rId53"/>
    <sheet name="271 09 01 027 04" sheetId="193" r:id="rId54"/>
    <sheet name="269 09 01 027 03" sheetId="194" r:id="rId55"/>
    <sheet name="231 09 03 027 02" sheetId="195" r:id="rId56"/>
    <sheet name="311 10 01 032 01" sheetId="196" r:id="rId57"/>
    <sheet name="311 10 02 032 07" sheetId="197" r:id="rId58"/>
    <sheet name="311 10 02 032 08" sheetId="198" r:id="rId59"/>
    <sheet name="311 10 02 032 09" sheetId="199" r:id="rId60"/>
    <sheet name="171 11 01 021 01" sheetId="200" r:id="rId61"/>
    <sheet name="171 11 02 021 04" sheetId="201" r:id="rId62"/>
    <sheet name="171 11 02 021 08" sheetId="202" r:id="rId63"/>
    <sheet name="171 11 03 022 02" sheetId="203" r:id="rId64"/>
    <sheet name="185 12 01 038 10" sheetId="204" r:id="rId65"/>
    <sheet name="185 12 02 038 11" sheetId="205" r:id="rId66"/>
    <sheet name="185 12 03 038 12" sheetId="206" r:id="rId67"/>
    <sheet name="185 12 04 038 13" sheetId="207" r:id="rId68"/>
    <sheet name="SEGUIMIENTO" sheetId="208" r:id="rId69"/>
    <sheet name="Hoja1" sheetId="209" r:id="rId70"/>
  </sheets>
  <calcPr calcId="145621"/>
</workbook>
</file>

<file path=xl/calcChain.xml><?xml version="1.0" encoding="utf-8"?>
<calcChain xmlns="http://schemas.openxmlformats.org/spreadsheetml/2006/main">
  <c r="G18" i="148" l="1"/>
  <c r="F18" i="148"/>
  <c r="G25" i="140"/>
  <c r="H25" i="140"/>
  <c r="I25" i="140"/>
  <c r="J25" i="140"/>
  <c r="K25" i="140"/>
  <c r="L25" i="140"/>
  <c r="M25" i="140"/>
  <c r="F25" i="140"/>
  <c r="G18" i="140"/>
  <c r="W18" i="140"/>
  <c r="X18" i="140"/>
  <c r="G27" i="207"/>
  <c r="F27" i="207"/>
  <c r="G27" i="206"/>
  <c r="F27" i="206"/>
  <c r="G31" i="205"/>
  <c r="F31" i="205"/>
  <c r="G27" i="204"/>
  <c r="F27" i="204"/>
  <c r="G26" i="203"/>
  <c r="H26" i="203"/>
  <c r="I26" i="203"/>
  <c r="J26" i="203"/>
  <c r="K26" i="203"/>
  <c r="L26" i="203"/>
  <c r="M26" i="203"/>
  <c r="F26" i="203"/>
  <c r="G23" i="202"/>
  <c r="F23" i="202"/>
  <c r="F21" i="202"/>
  <c r="G25" i="201"/>
  <c r="F25" i="201"/>
  <c r="G28" i="200"/>
  <c r="F28" i="200"/>
  <c r="G25" i="199"/>
  <c r="F25" i="199"/>
  <c r="G26" i="198"/>
  <c r="F26" i="198"/>
  <c r="G23" i="197"/>
  <c r="H23" i="197"/>
  <c r="I23" i="197"/>
  <c r="J23" i="197"/>
  <c r="K23" i="197"/>
  <c r="L23" i="197"/>
  <c r="M23" i="197"/>
  <c r="F23" i="197"/>
  <c r="F21" i="197"/>
  <c r="G22" i="196"/>
  <c r="F22" i="196"/>
  <c r="G29" i="195"/>
  <c r="F29" i="195"/>
  <c r="G27" i="194"/>
  <c r="F27" i="194"/>
  <c r="F28" i="193"/>
  <c r="E28" i="193"/>
  <c r="G31" i="192"/>
  <c r="F31" i="192"/>
  <c r="G27" i="191"/>
  <c r="G23" i="191"/>
  <c r="F27" i="191"/>
  <c r="G29" i="190"/>
  <c r="F29" i="190"/>
  <c r="G27" i="189"/>
  <c r="H27" i="189"/>
  <c r="I27" i="189"/>
  <c r="J27" i="189"/>
  <c r="K27" i="189"/>
  <c r="L27" i="189"/>
  <c r="M27" i="189"/>
  <c r="F27" i="189"/>
  <c r="F26" i="189"/>
  <c r="G45" i="188"/>
  <c r="F45" i="188"/>
  <c r="F36" i="188"/>
  <c r="G26" i="187"/>
  <c r="F26" i="187"/>
  <c r="G24" i="186"/>
  <c r="F24" i="186"/>
  <c r="G27" i="185"/>
  <c r="F27" i="185"/>
  <c r="G25" i="184"/>
  <c r="F25" i="184"/>
  <c r="G26" i="183"/>
  <c r="F26" i="183"/>
  <c r="G23" i="182"/>
  <c r="F23" i="182"/>
  <c r="G26" i="181"/>
  <c r="F26" i="181"/>
  <c r="G27" i="180"/>
  <c r="F27" i="180"/>
  <c r="G25" i="179"/>
  <c r="F25" i="179"/>
  <c r="G25" i="178"/>
  <c r="H25" i="178"/>
  <c r="I25" i="178"/>
  <c r="J25" i="178"/>
  <c r="K25" i="178"/>
  <c r="L25" i="178"/>
  <c r="M25" i="178"/>
  <c r="F25" i="178"/>
  <c r="G25" i="177"/>
  <c r="F25" i="177"/>
  <c r="F22" i="177"/>
  <c r="G25" i="176"/>
  <c r="F25" i="176"/>
  <c r="G23" i="175"/>
  <c r="F23" i="175"/>
  <c r="G25" i="174"/>
  <c r="F25" i="174"/>
  <c r="F23" i="174"/>
  <c r="G29" i="173"/>
  <c r="F29" i="173"/>
  <c r="G24" i="172"/>
  <c r="F24" i="172"/>
  <c r="G29" i="171"/>
  <c r="F29" i="171"/>
  <c r="G28" i="170"/>
  <c r="F28" i="170"/>
  <c r="W28" i="170"/>
  <c r="G27" i="169"/>
  <c r="F27" i="169"/>
  <c r="G26" i="168"/>
  <c r="F26" i="168"/>
  <c r="G28" i="167"/>
  <c r="F28" i="167"/>
  <c r="G24" i="166"/>
  <c r="F24" i="166"/>
  <c r="G26" i="165"/>
  <c r="F26" i="165"/>
  <c r="G26" i="164"/>
  <c r="H26" i="164"/>
  <c r="I26" i="164"/>
  <c r="J26" i="164"/>
  <c r="K26" i="164"/>
  <c r="L26" i="164"/>
  <c r="M26" i="164"/>
  <c r="F26" i="164"/>
  <c r="G26" i="163"/>
  <c r="F26" i="163"/>
  <c r="G26" i="162"/>
  <c r="F26" i="162"/>
  <c r="G27" i="161"/>
  <c r="F27" i="161"/>
  <c r="G22" i="160"/>
  <c r="F22" i="160"/>
  <c r="W22" i="160"/>
  <c r="G25" i="159"/>
  <c r="F25" i="159"/>
  <c r="G26" i="158"/>
  <c r="H26" i="158"/>
  <c r="I26" i="158"/>
  <c r="J26" i="158"/>
  <c r="K26" i="158"/>
  <c r="L26" i="158"/>
  <c r="M26" i="158"/>
  <c r="F26" i="158"/>
  <c r="G28" i="157"/>
  <c r="F28" i="157"/>
  <c r="W28" i="157"/>
  <c r="G26" i="156"/>
  <c r="H26" i="156"/>
  <c r="I26" i="156"/>
  <c r="J26" i="156"/>
  <c r="K26" i="156"/>
  <c r="L26" i="156"/>
  <c r="M26" i="156"/>
  <c r="F26" i="156"/>
  <c r="F20" i="155"/>
  <c r="E20" i="155"/>
  <c r="E19" i="155"/>
  <c r="G25" i="154"/>
  <c r="F25" i="154"/>
  <c r="G25" i="153"/>
  <c r="F25" i="153"/>
  <c r="H25" i="152"/>
  <c r="G25" i="152"/>
  <c r="G27" i="151"/>
  <c r="F27" i="151"/>
  <c r="G23" i="150"/>
  <c r="F23" i="150"/>
  <c r="G35" i="149"/>
  <c r="F35" i="149"/>
  <c r="G35" i="148"/>
  <c r="F35" i="148"/>
  <c r="G22" i="147"/>
  <c r="F22" i="147"/>
  <c r="G28" i="146"/>
  <c r="H28" i="146"/>
  <c r="I28" i="146"/>
  <c r="J28" i="146"/>
  <c r="K28" i="146"/>
  <c r="L28" i="146"/>
  <c r="M28" i="146"/>
  <c r="F28" i="146"/>
  <c r="G27" i="145"/>
  <c r="F27" i="145"/>
  <c r="G23" i="144"/>
  <c r="F23" i="144"/>
  <c r="G20" i="144"/>
  <c r="G27" i="143"/>
  <c r="F27" i="143"/>
  <c r="G30" i="142"/>
  <c r="F30" i="142"/>
  <c r="G29" i="142"/>
  <c r="G36" i="141"/>
  <c r="F36" i="141"/>
  <c r="G35" i="141"/>
  <c r="E76" i="208"/>
  <c r="D76" i="208"/>
  <c r="Q27" i="207"/>
  <c r="P27" i="207"/>
  <c r="O27" i="207"/>
  <c r="V27" i="207"/>
  <c r="N27" i="207"/>
  <c r="M27" i="207"/>
  <c r="L27" i="207"/>
  <c r="K27" i="207"/>
  <c r="J27" i="207"/>
  <c r="R27" i="207"/>
  <c r="E27" i="207"/>
  <c r="I26" i="207"/>
  <c r="H26" i="207"/>
  <c r="I25" i="207"/>
  <c r="H25" i="207"/>
  <c r="F25" i="207"/>
  <c r="I24" i="207"/>
  <c r="H24" i="207"/>
  <c r="I23" i="207"/>
  <c r="H23" i="207"/>
  <c r="V22" i="207"/>
  <c r="S22" i="207"/>
  <c r="T22" i="207"/>
  <c r="I22" i="207"/>
  <c r="H22" i="207"/>
  <c r="V21" i="207"/>
  <c r="S21" i="207"/>
  <c r="T21" i="207"/>
  <c r="I21" i="207"/>
  <c r="H21" i="207"/>
  <c r="V20" i="207"/>
  <c r="S20" i="207"/>
  <c r="T20" i="207"/>
  <c r="I20" i="207"/>
  <c r="H20" i="207"/>
  <c r="V19" i="207"/>
  <c r="S19" i="207"/>
  <c r="T19" i="207"/>
  <c r="I19" i="207"/>
  <c r="I27" i="207"/>
  <c r="H19" i="207"/>
  <c r="H27" i="207"/>
  <c r="Q27" i="206"/>
  <c r="P27" i="206"/>
  <c r="O27" i="206"/>
  <c r="N27" i="206"/>
  <c r="M27" i="206"/>
  <c r="L27" i="206"/>
  <c r="K27" i="206"/>
  <c r="J27" i="206"/>
  <c r="R27" i="206"/>
  <c r="E27" i="206"/>
  <c r="I26" i="206"/>
  <c r="H26" i="206"/>
  <c r="V25" i="206"/>
  <c r="S25" i="206"/>
  <c r="T25" i="206"/>
  <c r="R25" i="206"/>
  <c r="I25" i="206"/>
  <c r="H25" i="206"/>
  <c r="V24" i="206"/>
  <c r="S24" i="206"/>
  <c r="R24" i="206"/>
  <c r="I24" i="206"/>
  <c r="H24" i="206"/>
  <c r="V23" i="206"/>
  <c r="S23" i="206"/>
  <c r="T23" i="206"/>
  <c r="R23" i="206"/>
  <c r="I23" i="206"/>
  <c r="H23" i="206"/>
  <c r="V22" i="206"/>
  <c r="S22" i="206"/>
  <c r="R22" i="206"/>
  <c r="I22" i="206"/>
  <c r="H22" i="206"/>
  <c r="V21" i="206"/>
  <c r="S21" i="206"/>
  <c r="T21" i="206"/>
  <c r="R21" i="206"/>
  <c r="I21" i="206"/>
  <c r="H21" i="206"/>
  <c r="V20" i="206"/>
  <c r="S20" i="206"/>
  <c r="T20" i="206"/>
  <c r="R20" i="206"/>
  <c r="I20" i="206"/>
  <c r="H20" i="206"/>
  <c r="F20" i="206"/>
  <c r="V19" i="206"/>
  <c r="S19" i="206"/>
  <c r="T19" i="206"/>
  <c r="R19" i="206"/>
  <c r="I19" i="206"/>
  <c r="H19" i="206"/>
  <c r="Q31" i="205"/>
  <c r="P31" i="205"/>
  <c r="O31" i="205"/>
  <c r="V31" i="205"/>
  <c r="N31" i="205"/>
  <c r="M31" i="205"/>
  <c r="L31" i="205"/>
  <c r="K31" i="205"/>
  <c r="J31" i="205"/>
  <c r="R31" i="205"/>
  <c r="E31" i="205"/>
  <c r="V30" i="205"/>
  <c r="S30" i="205"/>
  <c r="R30" i="205"/>
  <c r="T30" i="205"/>
  <c r="I30" i="205"/>
  <c r="H30" i="205"/>
  <c r="V29" i="205"/>
  <c r="S29" i="205"/>
  <c r="R29" i="205"/>
  <c r="T29" i="205"/>
  <c r="I29" i="205"/>
  <c r="H29" i="205"/>
  <c r="F29" i="205"/>
  <c r="V28" i="205"/>
  <c r="S28" i="205"/>
  <c r="R28" i="205"/>
  <c r="T28" i="205"/>
  <c r="I28" i="205"/>
  <c r="H28" i="205"/>
  <c r="V27" i="205"/>
  <c r="S27" i="205"/>
  <c r="R27" i="205"/>
  <c r="T27" i="205"/>
  <c r="I27" i="205"/>
  <c r="H27" i="205"/>
  <c r="V26" i="205"/>
  <c r="S26" i="205"/>
  <c r="R26" i="205"/>
  <c r="T26" i="205"/>
  <c r="I26" i="205"/>
  <c r="H26" i="205"/>
  <c r="V25" i="205"/>
  <c r="S25" i="205"/>
  <c r="R25" i="205"/>
  <c r="T25" i="205"/>
  <c r="I25" i="205"/>
  <c r="H25" i="205"/>
  <c r="F25" i="205"/>
  <c r="V24" i="205"/>
  <c r="S24" i="205"/>
  <c r="R24" i="205"/>
  <c r="T24" i="205"/>
  <c r="I24" i="205"/>
  <c r="H24" i="205"/>
  <c r="V23" i="205"/>
  <c r="S23" i="205"/>
  <c r="R23" i="205"/>
  <c r="T23" i="205"/>
  <c r="I23" i="205"/>
  <c r="H23" i="205"/>
  <c r="V22" i="205"/>
  <c r="S22" i="205"/>
  <c r="R22" i="205"/>
  <c r="T22" i="205"/>
  <c r="I22" i="205"/>
  <c r="H22" i="205"/>
  <c r="V21" i="205"/>
  <c r="S21" i="205"/>
  <c r="R21" i="205"/>
  <c r="T21" i="205"/>
  <c r="I21" i="205"/>
  <c r="H21" i="205"/>
  <c r="F21" i="205"/>
  <c r="V20" i="205"/>
  <c r="S20" i="205"/>
  <c r="R20" i="205"/>
  <c r="T20" i="205"/>
  <c r="I20" i="205"/>
  <c r="H20" i="205"/>
  <c r="V19" i="205"/>
  <c r="S19" i="205"/>
  <c r="R19" i="205"/>
  <c r="T19" i="205"/>
  <c r="I19" i="205"/>
  <c r="I31" i="205"/>
  <c r="H19" i="205"/>
  <c r="H31" i="205"/>
  <c r="Q27" i="204"/>
  <c r="P27" i="204"/>
  <c r="O27" i="204"/>
  <c r="V27" i="204"/>
  <c r="N27" i="204"/>
  <c r="M27" i="204"/>
  <c r="L27" i="204"/>
  <c r="K27" i="204"/>
  <c r="J27" i="204"/>
  <c r="R27" i="204"/>
  <c r="E27" i="204"/>
  <c r="I26" i="204"/>
  <c r="H26" i="204"/>
  <c r="V25" i="204"/>
  <c r="S25" i="204"/>
  <c r="T25" i="204"/>
  <c r="R25" i="204"/>
  <c r="I25" i="204"/>
  <c r="H25" i="204"/>
  <c r="V24" i="204"/>
  <c r="S24" i="204"/>
  <c r="T24" i="204"/>
  <c r="R24" i="204"/>
  <c r="I24" i="204"/>
  <c r="H24" i="204"/>
  <c r="V23" i="204"/>
  <c r="S23" i="204"/>
  <c r="T23" i="204"/>
  <c r="R23" i="204"/>
  <c r="I23" i="204"/>
  <c r="H23" i="204"/>
  <c r="F23" i="204"/>
  <c r="V22" i="204"/>
  <c r="S22" i="204"/>
  <c r="T22" i="204"/>
  <c r="R22" i="204"/>
  <c r="I22" i="204"/>
  <c r="H22" i="204"/>
  <c r="V21" i="204"/>
  <c r="S21" i="204"/>
  <c r="T21" i="204"/>
  <c r="R21" i="204"/>
  <c r="I21" i="204"/>
  <c r="H21" i="204"/>
  <c r="V20" i="204"/>
  <c r="S20" i="204"/>
  <c r="T20" i="204"/>
  <c r="R20" i="204"/>
  <c r="I20" i="204"/>
  <c r="H20" i="204"/>
  <c r="V19" i="204"/>
  <c r="S19" i="204"/>
  <c r="T19" i="204"/>
  <c r="R19" i="204"/>
  <c r="I19" i="204"/>
  <c r="H19" i="204"/>
  <c r="H27" i="204"/>
  <c r="Q26" i="203"/>
  <c r="P26" i="203"/>
  <c r="O26" i="203"/>
  <c r="V26" i="203" s="1"/>
  <c r="X26" i="203" s="1"/>
  <c r="N26" i="203"/>
  <c r="R26" i="203"/>
  <c r="E26" i="203"/>
  <c r="I25" i="203"/>
  <c r="H25" i="203"/>
  <c r="I24" i="203"/>
  <c r="H24" i="203"/>
  <c r="V23" i="203"/>
  <c r="S23" i="203"/>
  <c r="T23" i="203"/>
  <c r="R23" i="203"/>
  <c r="I23" i="203"/>
  <c r="H23" i="203"/>
  <c r="V22" i="203"/>
  <c r="S22" i="203"/>
  <c r="T22" i="203"/>
  <c r="R22" i="203"/>
  <c r="I22" i="203"/>
  <c r="H22" i="203"/>
  <c r="V21" i="203"/>
  <c r="S21" i="203"/>
  <c r="T21" i="203"/>
  <c r="R21" i="203"/>
  <c r="I21" i="203"/>
  <c r="H21" i="203"/>
  <c r="F21" i="203"/>
  <c r="V20" i="203"/>
  <c r="S20" i="203"/>
  <c r="T20" i="203" s="1"/>
  <c r="R20" i="203"/>
  <c r="I20" i="203"/>
  <c r="H20" i="203"/>
  <c r="V19" i="203"/>
  <c r="S19" i="203"/>
  <c r="T19" i="203"/>
  <c r="R19" i="203"/>
  <c r="I19" i="203"/>
  <c r="H19" i="203"/>
  <c r="Q23" i="202"/>
  <c r="P23" i="202"/>
  <c r="O23" i="202"/>
  <c r="V23" i="202"/>
  <c r="N23" i="202"/>
  <c r="M23" i="202"/>
  <c r="L23" i="202"/>
  <c r="K23" i="202"/>
  <c r="S23" i="202"/>
  <c r="T23" i="202"/>
  <c r="J23" i="202"/>
  <c r="R23" i="202"/>
  <c r="H23" i="202"/>
  <c r="E23" i="202"/>
  <c r="I22" i="202"/>
  <c r="H22" i="202"/>
  <c r="V21" i="202"/>
  <c r="S21" i="202"/>
  <c r="T21" i="202"/>
  <c r="R21" i="202"/>
  <c r="I21" i="202"/>
  <c r="H21" i="202"/>
  <c r="V20" i="202"/>
  <c r="S20" i="202"/>
  <c r="T20" i="202"/>
  <c r="R20" i="202"/>
  <c r="I20" i="202"/>
  <c r="H20" i="202"/>
  <c r="F20" i="202"/>
  <c r="V19" i="202"/>
  <c r="S19" i="202"/>
  <c r="T19" i="202"/>
  <c r="R19" i="202"/>
  <c r="I19" i="202"/>
  <c r="I23" i="202"/>
  <c r="H19" i="202"/>
  <c r="F19" i="202"/>
  <c r="Q25" i="201"/>
  <c r="P25" i="201"/>
  <c r="O25" i="201"/>
  <c r="V25" i="201"/>
  <c r="N25" i="201"/>
  <c r="M25" i="201"/>
  <c r="L25" i="201"/>
  <c r="K25" i="201"/>
  <c r="S25" i="201"/>
  <c r="T25" i="201"/>
  <c r="J25" i="201"/>
  <c r="R25" i="201"/>
  <c r="E25" i="201"/>
  <c r="V24" i="201"/>
  <c r="S24" i="201"/>
  <c r="T24" i="201"/>
  <c r="R24" i="201"/>
  <c r="I24" i="201"/>
  <c r="H24" i="201"/>
  <c r="F24" i="201"/>
  <c r="V23" i="201"/>
  <c r="S23" i="201"/>
  <c r="T23" i="201"/>
  <c r="R23" i="201"/>
  <c r="I23" i="201"/>
  <c r="H23" i="201"/>
  <c r="V22" i="201"/>
  <c r="S22" i="201"/>
  <c r="T22" i="201"/>
  <c r="R22" i="201"/>
  <c r="I22" i="201"/>
  <c r="H22" i="201"/>
  <c r="V21" i="201"/>
  <c r="S21" i="201"/>
  <c r="T21" i="201"/>
  <c r="R21" i="201"/>
  <c r="I21" i="201"/>
  <c r="H21" i="201"/>
  <c r="V20" i="201"/>
  <c r="S20" i="201"/>
  <c r="T20" i="201"/>
  <c r="R20" i="201"/>
  <c r="I20" i="201"/>
  <c r="H20" i="201"/>
  <c r="F20" i="201"/>
  <c r="V19" i="201"/>
  <c r="S19" i="201"/>
  <c r="T19" i="201"/>
  <c r="R19" i="201"/>
  <c r="I19" i="201"/>
  <c r="I25" i="201"/>
  <c r="H19" i="201"/>
  <c r="H25" i="201"/>
  <c r="Q28" i="200"/>
  <c r="P28" i="200"/>
  <c r="O28" i="200"/>
  <c r="V28" i="200"/>
  <c r="N28" i="200"/>
  <c r="M28" i="200"/>
  <c r="L28" i="200"/>
  <c r="K28" i="200"/>
  <c r="S28" i="200"/>
  <c r="T28" i="200"/>
  <c r="J28" i="200"/>
  <c r="R28" i="200"/>
  <c r="H28" i="200"/>
  <c r="E28" i="200"/>
  <c r="V27" i="200"/>
  <c r="S27" i="200"/>
  <c r="T27" i="200"/>
  <c r="R27" i="200"/>
  <c r="I27" i="200"/>
  <c r="H27" i="200"/>
  <c r="V26" i="200"/>
  <c r="S26" i="200"/>
  <c r="T26" i="200"/>
  <c r="R26" i="200"/>
  <c r="I26" i="200"/>
  <c r="H26" i="200"/>
  <c r="V25" i="200"/>
  <c r="S25" i="200"/>
  <c r="T25" i="200"/>
  <c r="R25" i="200"/>
  <c r="I25" i="200"/>
  <c r="H25" i="200"/>
  <c r="F25" i="200"/>
  <c r="V24" i="200"/>
  <c r="S24" i="200"/>
  <c r="T24" i="200"/>
  <c r="R24" i="200"/>
  <c r="I24" i="200"/>
  <c r="H24" i="200"/>
  <c r="V23" i="200"/>
  <c r="S23" i="200"/>
  <c r="T23" i="200"/>
  <c r="R23" i="200"/>
  <c r="I23" i="200"/>
  <c r="H23" i="200"/>
  <c r="V22" i="200"/>
  <c r="S22" i="200"/>
  <c r="T22" i="200"/>
  <c r="R22" i="200"/>
  <c r="I22" i="200"/>
  <c r="H22" i="200"/>
  <c r="V21" i="200"/>
  <c r="S21" i="200"/>
  <c r="T21" i="200"/>
  <c r="R21" i="200"/>
  <c r="I21" i="200"/>
  <c r="H21" i="200"/>
  <c r="F21" i="200"/>
  <c r="V20" i="200"/>
  <c r="S20" i="200"/>
  <c r="T20" i="200"/>
  <c r="R20" i="200"/>
  <c r="I20" i="200"/>
  <c r="H20" i="200"/>
  <c r="V19" i="200"/>
  <c r="S19" i="200"/>
  <c r="T19" i="200"/>
  <c r="R19" i="200"/>
  <c r="I19" i="200"/>
  <c r="I28" i="200"/>
  <c r="H19" i="200"/>
  <c r="Q25" i="199"/>
  <c r="P25" i="199"/>
  <c r="O25" i="199"/>
  <c r="V25" i="199"/>
  <c r="N25" i="199"/>
  <c r="M25" i="199"/>
  <c r="L25" i="199"/>
  <c r="K25" i="199"/>
  <c r="S25" i="199"/>
  <c r="T25" i="199"/>
  <c r="J25" i="199"/>
  <c r="R25" i="199"/>
  <c r="E25" i="199"/>
  <c r="I24" i="199"/>
  <c r="H24" i="199"/>
  <c r="V23" i="199"/>
  <c r="S23" i="199"/>
  <c r="T23" i="199"/>
  <c r="R23" i="199"/>
  <c r="I23" i="199"/>
  <c r="H23" i="199"/>
  <c r="F23" i="199"/>
  <c r="V22" i="199"/>
  <c r="S22" i="199"/>
  <c r="T22" i="199"/>
  <c r="R22" i="199"/>
  <c r="I22" i="199"/>
  <c r="H22" i="199"/>
  <c r="V21" i="199"/>
  <c r="S21" i="199"/>
  <c r="T21" i="199"/>
  <c r="R21" i="199"/>
  <c r="I21" i="199"/>
  <c r="H21" i="199"/>
  <c r="V20" i="199"/>
  <c r="S20" i="199"/>
  <c r="T20" i="199"/>
  <c r="R20" i="199"/>
  <c r="I20" i="199"/>
  <c r="H20" i="199"/>
  <c r="V19" i="199"/>
  <c r="S19" i="199"/>
  <c r="T19" i="199"/>
  <c r="R19" i="199"/>
  <c r="I19" i="199"/>
  <c r="I25" i="199"/>
  <c r="H19" i="199"/>
  <c r="H25" i="199"/>
  <c r="F19" i="199"/>
  <c r="Q26" i="198"/>
  <c r="P26" i="198"/>
  <c r="O26" i="198"/>
  <c r="V26" i="198"/>
  <c r="N26" i="198"/>
  <c r="M26" i="198"/>
  <c r="L26" i="198"/>
  <c r="K26" i="198"/>
  <c r="S26" i="198"/>
  <c r="T26" i="198"/>
  <c r="J26" i="198"/>
  <c r="R26" i="198"/>
  <c r="E26" i="198"/>
  <c r="I25" i="198"/>
  <c r="H25" i="198"/>
  <c r="V24" i="198"/>
  <c r="S24" i="198"/>
  <c r="T24" i="198"/>
  <c r="R24" i="198"/>
  <c r="I24" i="198"/>
  <c r="H24" i="198"/>
  <c r="F24" i="198"/>
  <c r="V23" i="198"/>
  <c r="S23" i="198"/>
  <c r="T23" i="198"/>
  <c r="R23" i="198"/>
  <c r="I23" i="198"/>
  <c r="H23" i="198"/>
  <c r="V22" i="198"/>
  <c r="S22" i="198"/>
  <c r="T22" i="198"/>
  <c r="R22" i="198"/>
  <c r="I22" i="198"/>
  <c r="H22" i="198"/>
  <c r="V21" i="198"/>
  <c r="S21" i="198"/>
  <c r="T21" i="198"/>
  <c r="R21" i="198"/>
  <c r="I21" i="198"/>
  <c r="H21" i="198"/>
  <c r="V20" i="198"/>
  <c r="S20" i="198"/>
  <c r="T20" i="198"/>
  <c r="R20" i="198"/>
  <c r="I20" i="198"/>
  <c r="H20" i="198"/>
  <c r="F20" i="198"/>
  <c r="V19" i="198"/>
  <c r="S19" i="198"/>
  <c r="T19" i="198"/>
  <c r="R19" i="198"/>
  <c r="I19" i="198"/>
  <c r="I26" i="198"/>
  <c r="H19" i="198"/>
  <c r="H26" i="198"/>
  <c r="Q23" i="197"/>
  <c r="P23" i="197"/>
  <c r="O23" i="197"/>
  <c r="V23" i="197"/>
  <c r="N23" i="197"/>
  <c r="S23" i="197"/>
  <c r="T23" i="197"/>
  <c r="R23" i="197"/>
  <c r="E23" i="197"/>
  <c r="V21" i="197"/>
  <c r="S21" i="197"/>
  <c r="T21" i="197"/>
  <c r="R21" i="197"/>
  <c r="I21" i="197"/>
  <c r="H21" i="197"/>
  <c r="V20" i="197"/>
  <c r="S20" i="197"/>
  <c r="T20" i="197"/>
  <c r="R20" i="197"/>
  <c r="I20" i="197"/>
  <c r="H20" i="197"/>
  <c r="F20" i="197"/>
  <c r="V19" i="197"/>
  <c r="S19" i="197"/>
  <c r="T19" i="197"/>
  <c r="R19" i="197"/>
  <c r="I19" i="197"/>
  <c r="H19" i="197"/>
  <c r="Q22" i="196"/>
  <c r="P22" i="196"/>
  <c r="O22" i="196"/>
  <c r="N22" i="196"/>
  <c r="M22" i="196"/>
  <c r="L22" i="196"/>
  <c r="K22" i="196"/>
  <c r="V22" i="196"/>
  <c r="J22" i="196"/>
  <c r="R22" i="196"/>
  <c r="E22" i="196"/>
  <c r="S21" i="196"/>
  <c r="T21" i="196"/>
  <c r="R21" i="196"/>
  <c r="V20" i="196"/>
  <c r="S20" i="196"/>
  <c r="T20" i="196"/>
  <c r="R20" i="196"/>
  <c r="I20" i="196"/>
  <c r="H20" i="196"/>
  <c r="V19" i="196"/>
  <c r="R19" i="196"/>
  <c r="T19" i="196"/>
  <c r="I19" i="196"/>
  <c r="I22" i="196"/>
  <c r="H19" i="196"/>
  <c r="H22" i="196"/>
  <c r="Q29" i="195"/>
  <c r="P29" i="195"/>
  <c r="O29" i="195"/>
  <c r="V29" i="195"/>
  <c r="N29" i="195"/>
  <c r="M29" i="195"/>
  <c r="L29" i="195"/>
  <c r="K29" i="195"/>
  <c r="S29" i="195"/>
  <c r="T29" i="195"/>
  <c r="J29" i="195"/>
  <c r="R29" i="195"/>
  <c r="E29" i="195"/>
  <c r="V28" i="195"/>
  <c r="S28" i="195"/>
  <c r="T28" i="195"/>
  <c r="R28" i="195"/>
  <c r="I28" i="195"/>
  <c r="H28" i="195"/>
  <c r="V27" i="195"/>
  <c r="S27" i="195"/>
  <c r="T27" i="195"/>
  <c r="R27" i="195"/>
  <c r="I27" i="195"/>
  <c r="H27" i="195"/>
  <c r="V26" i="195"/>
  <c r="S26" i="195"/>
  <c r="T26" i="195"/>
  <c r="R26" i="195"/>
  <c r="I26" i="195"/>
  <c r="H26" i="195"/>
  <c r="F26" i="195"/>
  <c r="V25" i="195"/>
  <c r="S25" i="195"/>
  <c r="T25" i="195"/>
  <c r="R25" i="195"/>
  <c r="I25" i="195"/>
  <c r="H25" i="195"/>
  <c r="V24" i="195"/>
  <c r="S24" i="195"/>
  <c r="T24" i="195"/>
  <c r="R24" i="195"/>
  <c r="I24" i="195"/>
  <c r="H24" i="195"/>
  <c r="V23" i="195"/>
  <c r="S23" i="195"/>
  <c r="T23" i="195"/>
  <c r="R23" i="195"/>
  <c r="I23" i="195"/>
  <c r="H23" i="195"/>
  <c r="V22" i="195"/>
  <c r="S22" i="195"/>
  <c r="T22" i="195"/>
  <c r="R22" i="195"/>
  <c r="I22" i="195"/>
  <c r="H22" i="195"/>
  <c r="F22" i="195"/>
  <c r="V21" i="195"/>
  <c r="S21" i="195"/>
  <c r="T21" i="195"/>
  <c r="R21" i="195"/>
  <c r="I21" i="195"/>
  <c r="H21" i="195"/>
  <c r="V20" i="195"/>
  <c r="S20" i="195"/>
  <c r="T20" i="195"/>
  <c r="R20" i="195"/>
  <c r="I20" i="195"/>
  <c r="H20" i="195"/>
  <c r="V19" i="195"/>
  <c r="S19" i="195"/>
  <c r="T19" i="195"/>
  <c r="R19" i="195"/>
  <c r="I19" i="195"/>
  <c r="I29" i="195"/>
  <c r="H19" i="195"/>
  <c r="H29" i="195"/>
  <c r="Q27" i="194"/>
  <c r="P27" i="194"/>
  <c r="O27" i="194"/>
  <c r="V27" i="194"/>
  <c r="N27" i="194"/>
  <c r="M27" i="194"/>
  <c r="L27" i="194"/>
  <c r="K27" i="194"/>
  <c r="S27" i="194"/>
  <c r="T27" i="194"/>
  <c r="J27" i="194"/>
  <c r="R27" i="194"/>
  <c r="E27" i="194"/>
  <c r="V26" i="194"/>
  <c r="S26" i="194"/>
  <c r="T26" i="194"/>
  <c r="R26" i="194"/>
  <c r="I26" i="194"/>
  <c r="H26" i="194"/>
  <c r="V25" i="194"/>
  <c r="S25" i="194"/>
  <c r="T25" i="194"/>
  <c r="R25" i="194"/>
  <c r="I25" i="194"/>
  <c r="H25" i="194"/>
  <c r="V24" i="194"/>
  <c r="S24" i="194"/>
  <c r="T24" i="194"/>
  <c r="R24" i="194"/>
  <c r="I24" i="194"/>
  <c r="H24" i="194"/>
  <c r="V23" i="194"/>
  <c r="S23" i="194"/>
  <c r="T23" i="194"/>
  <c r="R23" i="194"/>
  <c r="I23" i="194"/>
  <c r="H23" i="194"/>
  <c r="F23" i="194"/>
  <c r="V22" i="194"/>
  <c r="S22" i="194"/>
  <c r="T22" i="194"/>
  <c r="R22" i="194"/>
  <c r="I22" i="194"/>
  <c r="H22" i="194"/>
  <c r="V21" i="194"/>
  <c r="S21" i="194"/>
  <c r="T21" i="194"/>
  <c r="R21" i="194"/>
  <c r="I21" i="194"/>
  <c r="H21" i="194"/>
  <c r="V20" i="194"/>
  <c r="S20" i="194"/>
  <c r="T20" i="194"/>
  <c r="R20" i="194"/>
  <c r="I20" i="194"/>
  <c r="H20" i="194"/>
  <c r="V19" i="194"/>
  <c r="S19" i="194"/>
  <c r="T19" i="194"/>
  <c r="R19" i="194"/>
  <c r="I19" i="194"/>
  <c r="H19" i="194"/>
  <c r="F19" i="194"/>
  <c r="V18" i="194"/>
  <c r="S18" i="194"/>
  <c r="T18" i="194"/>
  <c r="R18" i="194"/>
  <c r="I18" i="194"/>
  <c r="I27" i="194"/>
  <c r="H18" i="194"/>
  <c r="H27" i="194"/>
  <c r="P28" i="193"/>
  <c r="O28" i="193"/>
  <c r="N28" i="193"/>
  <c r="U28" i="193"/>
  <c r="M28" i="193"/>
  <c r="L28" i="193"/>
  <c r="K28" i="193"/>
  <c r="J28" i="193"/>
  <c r="I28" i="193"/>
  <c r="D28" i="193"/>
  <c r="U27" i="193"/>
  <c r="R27" i="193"/>
  <c r="S27" i="193"/>
  <c r="Q27" i="193"/>
  <c r="H27" i="193"/>
  <c r="G27" i="193"/>
  <c r="U26" i="193"/>
  <c r="R26" i="193"/>
  <c r="S26" i="193"/>
  <c r="Q26" i="193"/>
  <c r="H26" i="193"/>
  <c r="G26" i="193"/>
  <c r="F26" i="193"/>
  <c r="U25" i="193"/>
  <c r="R25" i="193"/>
  <c r="S25" i="193"/>
  <c r="Q25" i="193"/>
  <c r="H25" i="193"/>
  <c r="G25" i="193"/>
  <c r="E25" i="193"/>
  <c r="U24" i="193"/>
  <c r="R24" i="193"/>
  <c r="S24" i="193"/>
  <c r="Q24" i="193"/>
  <c r="H24" i="193"/>
  <c r="G24" i="193"/>
  <c r="U23" i="193"/>
  <c r="R23" i="193"/>
  <c r="S23" i="193"/>
  <c r="Q23" i="193"/>
  <c r="H23" i="193"/>
  <c r="G23" i="193"/>
  <c r="E23" i="193"/>
  <c r="U22" i="193"/>
  <c r="R22" i="193"/>
  <c r="S22" i="193"/>
  <c r="Q22" i="193"/>
  <c r="H22" i="193"/>
  <c r="G22" i="193"/>
  <c r="U21" i="193"/>
  <c r="R21" i="193"/>
  <c r="S21" i="193"/>
  <c r="S28" i="193"/>
  <c r="Q21" i="193"/>
  <c r="H21" i="193"/>
  <c r="G21" i="193"/>
  <c r="U20" i="193"/>
  <c r="R20" i="193"/>
  <c r="S20" i="193"/>
  <c r="Q20" i="193"/>
  <c r="H20" i="193"/>
  <c r="G20" i="193"/>
  <c r="E20" i="193"/>
  <c r="U19" i="193"/>
  <c r="R19" i="193"/>
  <c r="R28" i="193"/>
  <c r="Q19" i="193"/>
  <c r="Q28" i="193"/>
  <c r="H19" i="193"/>
  <c r="H28" i="193"/>
  <c r="G19" i="193"/>
  <c r="G28" i="193"/>
  <c r="E19" i="193"/>
  <c r="Q31" i="192"/>
  <c r="P31" i="192"/>
  <c r="O31" i="192"/>
  <c r="V31" i="192"/>
  <c r="N31" i="192"/>
  <c r="M31" i="192"/>
  <c r="L31" i="192"/>
  <c r="K31" i="192"/>
  <c r="S31" i="192"/>
  <c r="T31" i="192"/>
  <c r="J31" i="192"/>
  <c r="R31" i="192"/>
  <c r="E31" i="192"/>
  <c r="V30" i="192"/>
  <c r="S30" i="192"/>
  <c r="T30" i="192"/>
  <c r="R30" i="192"/>
  <c r="I30" i="192"/>
  <c r="H30" i="192"/>
  <c r="F30" i="192"/>
  <c r="V29" i="192"/>
  <c r="S29" i="192"/>
  <c r="T29" i="192"/>
  <c r="R29" i="192"/>
  <c r="I29" i="192"/>
  <c r="H29" i="192"/>
  <c r="S28" i="192"/>
  <c r="T28" i="192"/>
  <c r="R28" i="192"/>
  <c r="I28" i="192"/>
  <c r="H28" i="192"/>
  <c r="V27" i="192"/>
  <c r="S27" i="192"/>
  <c r="T27" i="192"/>
  <c r="R27" i="192"/>
  <c r="I27" i="192"/>
  <c r="H27" i="192"/>
  <c r="F27" i="192"/>
  <c r="V26" i="192"/>
  <c r="S26" i="192"/>
  <c r="T26" i="192"/>
  <c r="R26" i="192"/>
  <c r="I26" i="192"/>
  <c r="H26" i="192"/>
  <c r="S25" i="192"/>
  <c r="T25" i="192"/>
  <c r="R25" i="192"/>
  <c r="I25" i="192"/>
  <c r="H25" i="192"/>
  <c r="V24" i="192"/>
  <c r="S24" i="192"/>
  <c r="T24" i="192"/>
  <c r="R24" i="192"/>
  <c r="I24" i="192"/>
  <c r="H24" i="192"/>
  <c r="F24" i="192"/>
  <c r="V23" i="192"/>
  <c r="S23" i="192"/>
  <c r="T23" i="192"/>
  <c r="R23" i="192"/>
  <c r="I23" i="192"/>
  <c r="H23" i="192"/>
  <c r="V22" i="192"/>
  <c r="S22" i="192"/>
  <c r="T22" i="192"/>
  <c r="R22" i="192"/>
  <c r="I22" i="192"/>
  <c r="H22" i="192"/>
  <c r="G22" i="192"/>
  <c r="V21" i="192"/>
  <c r="S21" i="192"/>
  <c r="T21" i="192"/>
  <c r="R21" i="192"/>
  <c r="I21" i="192"/>
  <c r="H21" i="192"/>
  <c r="G21" i="192"/>
  <c r="F21" i="192"/>
  <c r="W21" i="192"/>
  <c r="X21" i="192"/>
  <c r="V20" i="192"/>
  <c r="S20" i="192"/>
  <c r="T20" i="192"/>
  <c r="R20" i="192"/>
  <c r="I20" i="192"/>
  <c r="I31" i="192"/>
  <c r="H20" i="192"/>
  <c r="H31" i="192"/>
  <c r="Q27" i="191"/>
  <c r="P27" i="191"/>
  <c r="O27" i="191"/>
  <c r="V27" i="191"/>
  <c r="N27" i="191"/>
  <c r="M27" i="191"/>
  <c r="L27" i="191"/>
  <c r="K27" i="191"/>
  <c r="J27" i="191"/>
  <c r="R27" i="191"/>
  <c r="E27" i="191"/>
  <c r="I26" i="191"/>
  <c r="H26" i="191"/>
  <c r="V25" i="191"/>
  <c r="S25" i="191"/>
  <c r="T25" i="191"/>
  <c r="R25" i="191"/>
  <c r="I25" i="191"/>
  <c r="H25" i="191"/>
  <c r="V24" i="191"/>
  <c r="S24" i="191"/>
  <c r="T24" i="191"/>
  <c r="R24" i="191"/>
  <c r="I24" i="191"/>
  <c r="H24" i="191"/>
  <c r="V23" i="191"/>
  <c r="S23" i="191"/>
  <c r="T23" i="191"/>
  <c r="R23" i="191"/>
  <c r="I23" i="191"/>
  <c r="H23" i="191"/>
  <c r="V22" i="191"/>
  <c r="S22" i="191"/>
  <c r="T22" i="191"/>
  <c r="R22" i="191"/>
  <c r="I22" i="191"/>
  <c r="H22" i="191"/>
  <c r="V21" i="191"/>
  <c r="S21" i="191"/>
  <c r="T21" i="191"/>
  <c r="R21" i="191"/>
  <c r="I21" i="191"/>
  <c r="I27" i="191"/>
  <c r="H21" i="191"/>
  <c r="V20" i="191"/>
  <c r="S20" i="191"/>
  <c r="T20" i="191"/>
  <c r="R20" i="191"/>
  <c r="I20" i="191"/>
  <c r="H20" i="191"/>
  <c r="V19" i="191"/>
  <c r="S19" i="191"/>
  <c r="T19" i="191"/>
  <c r="R19" i="191"/>
  <c r="I19" i="191"/>
  <c r="H19" i="191"/>
  <c r="H27" i="191"/>
  <c r="Q29" i="190"/>
  <c r="P29" i="190"/>
  <c r="O29" i="190"/>
  <c r="V29" i="190"/>
  <c r="N29" i="190"/>
  <c r="M29" i="190"/>
  <c r="L29" i="190"/>
  <c r="K29" i="190"/>
  <c r="J29" i="190"/>
  <c r="R29" i="190"/>
  <c r="E29" i="190"/>
  <c r="I28" i="190"/>
  <c r="H28" i="190"/>
  <c r="I27" i="190"/>
  <c r="H27" i="190"/>
  <c r="S26" i="190"/>
  <c r="T26" i="190"/>
  <c r="R26" i="190"/>
  <c r="I26" i="190"/>
  <c r="H26" i="190"/>
  <c r="V25" i="190"/>
  <c r="S25" i="190"/>
  <c r="R25" i="190"/>
  <c r="T25" i="190"/>
  <c r="I25" i="190"/>
  <c r="H25" i="190"/>
  <c r="F25" i="190"/>
  <c r="V24" i="190"/>
  <c r="S24" i="190"/>
  <c r="R24" i="190"/>
  <c r="T24" i="190"/>
  <c r="I24" i="190"/>
  <c r="H24" i="190"/>
  <c r="V23" i="190"/>
  <c r="S23" i="190"/>
  <c r="R23" i="190"/>
  <c r="T23" i="190"/>
  <c r="I23" i="190"/>
  <c r="H23" i="190"/>
  <c r="F23" i="190"/>
  <c r="V22" i="190"/>
  <c r="S22" i="190"/>
  <c r="R22" i="190"/>
  <c r="T22" i="190"/>
  <c r="I22" i="190"/>
  <c r="H22" i="190"/>
  <c r="V21" i="190"/>
  <c r="S21" i="190"/>
  <c r="R21" i="190"/>
  <c r="T21" i="190"/>
  <c r="I21" i="190"/>
  <c r="H21" i="190"/>
  <c r="F21" i="190"/>
  <c r="V20" i="190"/>
  <c r="S20" i="190"/>
  <c r="R20" i="190"/>
  <c r="T20" i="190"/>
  <c r="I20" i="190"/>
  <c r="H20" i="190"/>
  <c r="V19" i="190"/>
  <c r="S19" i="190"/>
  <c r="R19" i="190"/>
  <c r="T19" i="190"/>
  <c r="I19" i="190"/>
  <c r="I29" i="190"/>
  <c r="H19" i="190"/>
  <c r="H29" i="190"/>
  <c r="F19" i="190"/>
  <c r="Q27" i="189"/>
  <c r="P27" i="189"/>
  <c r="O27" i="189"/>
  <c r="V27" i="189"/>
  <c r="N27" i="189"/>
  <c r="R27" i="189"/>
  <c r="E27" i="189"/>
  <c r="V26" i="189"/>
  <c r="S26" i="189"/>
  <c r="T26" i="189"/>
  <c r="R26" i="189"/>
  <c r="I26" i="189"/>
  <c r="H26" i="189"/>
  <c r="V25" i="189"/>
  <c r="S25" i="189"/>
  <c r="T25" i="189"/>
  <c r="R25" i="189"/>
  <c r="I25" i="189"/>
  <c r="H25" i="189"/>
  <c r="V24" i="189"/>
  <c r="S24" i="189"/>
  <c r="T24" i="189"/>
  <c r="R24" i="189"/>
  <c r="I24" i="189"/>
  <c r="H24" i="189"/>
  <c r="G24" i="189"/>
  <c r="V23" i="189"/>
  <c r="S23" i="189"/>
  <c r="T23" i="189"/>
  <c r="R23" i="189"/>
  <c r="I23" i="189"/>
  <c r="H23" i="189"/>
  <c r="V22" i="189"/>
  <c r="S22" i="189"/>
  <c r="T22" i="189"/>
  <c r="R22" i="189"/>
  <c r="I22" i="189"/>
  <c r="H22" i="189"/>
  <c r="V21" i="189"/>
  <c r="S21" i="189"/>
  <c r="T21" i="189"/>
  <c r="R21" i="189"/>
  <c r="I21" i="189"/>
  <c r="H21" i="189"/>
  <c r="V20" i="189"/>
  <c r="S20" i="189"/>
  <c r="T20" i="189"/>
  <c r="R20" i="189"/>
  <c r="I20" i="189"/>
  <c r="H20" i="189"/>
  <c r="V19" i="189"/>
  <c r="S19" i="189"/>
  <c r="T19" i="189"/>
  <c r="R19" i="189"/>
  <c r="I19" i="189"/>
  <c r="H19" i="189"/>
  <c r="Q45" i="188"/>
  <c r="P45" i="188"/>
  <c r="O45" i="188"/>
  <c r="V45" i="188"/>
  <c r="N45" i="188"/>
  <c r="M45" i="188"/>
  <c r="L45" i="188"/>
  <c r="K45" i="188"/>
  <c r="S45" i="188"/>
  <c r="T45" i="188"/>
  <c r="J45" i="188"/>
  <c r="R45" i="188"/>
  <c r="E45" i="188"/>
  <c r="V44" i="188"/>
  <c r="S44" i="188"/>
  <c r="T44" i="188"/>
  <c r="R44" i="188"/>
  <c r="I44" i="188"/>
  <c r="H44" i="188"/>
  <c r="G44" i="188"/>
  <c r="V43" i="188"/>
  <c r="S43" i="188"/>
  <c r="T43" i="188"/>
  <c r="R43" i="188"/>
  <c r="I43" i="188"/>
  <c r="H43" i="188"/>
  <c r="G43" i="188"/>
  <c r="F43" i="188"/>
  <c r="V42" i="188"/>
  <c r="S42" i="188"/>
  <c r="T42" i="188"/>
  <c r="R42" i="188"/>
  <c r="I42" i="188"/>
  <c r="H42" i="188"/>
  <c r="G42" i="188"/>
  <c r="F42" i="188"/>
  <c r="V41" i="188"/>
  <c r="S41" i="188"/>
  <c r="T41" i="188"/>
  <c r="R41" i="188"/>
  <c r="I41" i="188"/>
  <c r="H41" i="188"/>
  <c r="G41" i="188"/>
  <c r="F41" i="188"/>
  <c r="V40" i="188"/>
  <c r="S40" i="188"/>
  <c r="T40" i="188"/>
  <c r="R40" i="188"/>
  <c r="I40" i="188"/>
  <c r="H40" i="188"/>
  <c r="G40" i="188"/>
  <c r="F40" i="188"/>
  <c r="V39" i="188"/>
  <c r="S39" i="188"/>
  <c r="T39" i="188"/>
  <c r="R39" i="188"/>
  <c r="I39" i="188"/>
  <c r="H39" i="188"/>
  <c r="G39" i="188"/>
  <c r="V38" i="188"/>
  <c r="S38" i="188"/>
  <c r="T38" i="188"/>
  <c r="R38" i="188"/>
  <c r="I38" i="188"/>
  <c r="H38" i="188"/>
  <c r="G38" i="188"/>
  <c r="V37" i="188"/>
  <c r="S37" i="188"/>
  <c r="T37" i="188"/>
  <c r="R37" i="188"/>
  <c r="I37" i="188"/>
  <c r="H37" i="188"/>
  <c r="G37" i="188"/>
  <c r="V36" i="188"/>
  <c r="S36" i="188"/>
  <c r="T36" i="188"/>
  <c r="R36" i="188"/>
  <c r="I36" i="188"/>
  <c r="H36" i="188"/>
  <c r="G36" i="188"/>
  <c r="V35" i="188"/>
  <c r="S35" i="188"/>
  <c r="T35" i="188"/>
  <c r="R35" i="188"/>
  <c r="I35" i="188"/>
  <c r="H35" i="188"/>
  <c r="G35" i="188"/>
  <c r="V34" i="188"/>
  <c r="S34" i="188"/>
  <c r="T34" i="188"/>
  <c r="R34" i="188"/>
  <c r="I34" i="188"/>
  <c r="H34" i="188"/>
  <c r="G34" i="188"/>
  <c r="V33" i="188"/>
  <c r="S33" i="188"/>
  <c r="T33" i="188"/>
  <c r="R33" i="188"/>
  <c r="I33" i="188"/>
  <c r="H33" i="188"/>
  <c r="G33" i="188"/>
  <c r="V32" i="188"/>
  <c r="S32" i="188"/>
  <c r="T32" i="188"/>
  <c r="R32" i="188"/>
  <c r="I32" i="188"/>
  <c r="H32" i="188"/>
  <c r="G32" i="188"/>
  <c r="V31" i="188"/>
  <c r="S31" i="188"/>
  <c r="T31" i="188"/>
  <c r="R31" i="188"/>
  <c r="I31" i="188"/>
  <c r="H31" i="188"/>
  <c r="G31" i="188"/>
  <c r="V30" i="188"/>
  <c r="S30" i="188"/>
  <c r="T30" i="188"/>
  <c r="R30" i="188"/>
  <c r="I30" i="188"/>
  <c r="H30" i="188"/>
  <c r="G30" i="188"/>
  <c r="V29" i="188"/>
  <c r="S29" i="188"/>
  <c r="T29" i="188"/>
  <c r="R29" i="188"/>
  <c r="I29" i="188"/>
  <c r="H29" i="188"/>
  <c r="G29" i="188"/>
  <c r="V28" i="188"/>
  <c r="S28" i="188"/>
  <c r="T28" i="188"/>
  <c r="R28" i="188"/>
  <c r="I28" i="188"/>
  <c r="H28" i="188"/>
  <c r="G28" i="188"/>
  <c r="V27" i="188"/>
  <c r="S27" i="188"/>
  <c r="T27" i="188"/>
  <c r="R27" i="188"/>
  <c r="I27" i="188"/>
  <c r="H27" i="188"/>
  <c r="G27" i="188"/>
  <c r="V26" i="188"/>
  <c r="S26" i="188"/>
  <c r="T26" i="188"/>
  <c r="R26" i="188"/>
  <c r="I26" i="188"/>
  <c r="H26" i="188"/>
  <c r="G26" i="188"/>
  <c r="V25" i="188"/>
  <c r="S25" i="188"/>
  <c r="T25" i="188"/>
  <c r="R25" i="188"/>
  <c r="I25" i="188"/>
  <c r="H25" i="188"/>
  <c r="G25" i="188"/>
  <c r="V24" i="188"/>
  <c r="S24" i="188"/>
  <c r="T24" i="188"/>
  <c r="R24" i="188"/>
  <c r="I24" i="188"/>
  <c r="H24" i="188"/>
  <c r="G24" i="188"/>
  <c r="V23" i="188"/>
  <c r="S23" i="188"/>
  <c r="T23" i="188"/>
  <c r="R23" i="188"/>
  <c r="I23" i="188"/>
  <c r="H23" i="188"/>
  <c r="G23" i="188"/>
  <c r="V22" i="188"/>
  <c r="S22" i="188"/>
  <c r="T22" i="188"/>
  <c r="R22" i="188"/>
  <c r="I22" i="188"/>
  <c r="H22" i="188"/>
  <c r="G22" i="188"/>
  <c r="V21" i="188"/>
  <c r="S21" i="188"/>
  <c r="T21" i="188"/>
  <c r="R21" i="188"/>
  <c r="I21" i="188"/>
  <c r="H21" i="188"/>
  <c r="G21" i="188"/>
  <c r="V20" i="188"/>
  <c r="S20" i="188"/>
  <c r="T20" i="188"/>
  <c r="R20" i="188"/>
  <c r="I20" i="188"/>
  <c r="H20" i="188"/>
  <c r="G20" i="188"/>
  <c r="V19" i="188"/>
  <c r="S19" i="188"/>
  <c r="T19" i="188"/>
  <c r="R19" i="188"/>
  <c r="I19" i="188"/>
  <c r="I45" i="188"/>
  <c r="H19" i="188"/>
  <c r="H45" i="188"/>
  <c r="G19" i="188"/>
  <c r="Q26" i="187"/>
  <c r="P26" i="187"/>
  <c r="O26" i="187"/>
  <c r="V26" i="187"/>
  <c r="N26" i="187"/>
  <c r="M26" i="187"/>
  <c r="L26" i="187"/>
  <c r="K26" i="187"/>
  <c r="S26" i="187"/>
  <c r="T26" i="187"/>
  <c r="J26" i="187"/>
  <c r="R26" i="187"/>
  <c r="E26" i="187"/>
  <c r="V25" i="187"/>
  <c r="S25" i="187"/>
  <c r="T25" i="187"/>
  <c r="R25" i="187"/>
  <c r="I25" i="187"/>
  <c r="H25" i="187"/>
  <c r="G25" i="187"/>
  <c r="V24" i="187"/>
  <c r="S24" i="187"/>
  <c r="T24" i="187"/>
  <c r="R24" i="187"/>
  <c r="I24" i="187"/>
  <c r="H24" i="187"/>
  <c r="G24" i="187"/>
  <c r="V23" i="187"/>
  <c r="S23" i="187"/>
  <c r="T23" i="187"/>
  <c r="R23" i="187"/>
  <c r="I23" i="187"/>
  <c r="H23" i="187"/>
  <c r="G23" i="187"/>
  <c r="V22" i="187"/>
  <c r="S22" i="187"/>
  <c r="T22" i="187"/>
  <c r="R22" i="187"/>
  <c r="I22" i="187"/>
  <c r="H22" i="187"/>
  <c r="G22" i="187"/>
  <c r="V21" i="187"/>
  <c r="S21" i="187"/>
  <c r="T21" i="187"/>
  <c r="R21" i="187"/>
  <c r="I21" i="187"/>
  <c r="H21" i="187"/>
  <c r="G21" i="187"/>
  <c r="V20" i="187"/>
  <c r="S20" i="187"/>
  <c r="T20" i="187"/>
  <c r="R20" i="187"/>
  <c r="I20" i="187"/>
  <c r="H20" i="187"/>
  <c r="G20" i="187"/>
  <c r="V19" i="187"/>
  <c r="S19" i="187"/>
  <c r="T19" i="187"/>
  <c r="R19" i="187"/>
  <c r="I19" i="187"/>
  <c r="H19" i="187"/>
  <c r="G19" i="187"/>
  <c r="V18" i="187"/>
  <c r="S18" i="187"/>
  <c r="T18" i="187"/>
  <c r="R18" i="187"/>
  <c r="I18" i="187"/>
  <c r="I26" i="187"/>
  <c r="H18" i="187"/>
  <c r="H26" i="187"/>
  <c r="G18" i="187"/>
  <c r="Q24" i="186"/>
  <c r="P24" i="186"/>
  <c r="O24" i="186"/>
  <c r="V24" i="186"/>
  <c r="N24" i="186"/>
  <c r="M24" i="186"/>
  <c r="L24" i="186"/>
  <c r="K24" i="186"/>
  <c r="J24" i="186"/>
  <c r="R24" i="186"/>
  <c r="E24" i="186"/>
  <c r="I23" i="186"/>
  <c r="H23" i="186"/>
  <c r="I22" i="186"/>
  <c r="H22" i="186"/>
  <c r="V21" i="186"/>
  <c r="S21" i="186"/>
  <c r="T21" i="186"/>
  <c r="R21" i="186"/>
  <c r="I21" i="186"/>
  <c r="I24" i="186"/>
  <c r="H21" i="186"/>
  <c r="G21" i="186"/>
  <c r="V20" i="186"/>
  <c r="S20" i="186"/>
  <c r="T20" i="186"/>
  <c r="R20" i="186"/>
  <c r="I20" i="186"/>
  <c r="H20" i="186"/>
  <c r="G20" i="186"/>
  <c r="V19" i="186"/>
  <c r="S19" i="186"/>
  <c r="T19" i="186"/>
  <c r="R19" i="186"/>
  <c r="I19" i="186"/>
  <c r="H19" i="186"/>
  <c r="H24" i="186"/>
  <c r="G19" i="186"/>
  <c r="Q27" i="185"/>
  <c r="P27" i="185"/>
  <c r="O27" i="185"/>
  <c r="V27" i="185"/>
  <c r="N27" i="185"/>
  <c r="M27" i="185"/>
  <c r="L27" i="185"/>
  <c r="K27" i="185"/>
  <c r="J27" i="185"/>
  <c r="R27" i="185"/>
  <c r="E27" i="185"/>
  <c r="I26" i="185"/>
  <c r="H26" i="185"/>
  <c r="V25" i="185"/>
  <c r="S25" i="185"/>
  <c r="R25" i="185"/>
  <c r="T25" i="185"/>
  <c r="I25" i="185"/>
  <c r="H25" i="185"/>
  <c r="G25" i="185"/>
  <c r="V24" i="185"/>
  <c r="S24" i="185"/>
  <c r="T24" i="185"/>
  <c r="R24" i="185"/>
  <c r="I24" i="185"/>
  <c r="H24" i="185"/>
  <c r="G24" i="185"/>
  <c r="V23" i="185"/>
  <c r="S23" i="185"/>
  <c r="T23" i="185"/>
  <c r="R23" i="185"/>
  <c r="I23" i="185"/>
  <c r="I27" i="185"/>
  <c r="H23" i="185"/>
  <c r="G23" i="185"/>
  <c r="V22" i="185"/>
  <c r="S22" i="185"/>
  <c r="T22" i="185"/>
  <c r="R22" i="185"/>
  <c r="I22" i="185"/>
  <c r="H22" i="185"/>
  <c r="G22" i="185"/>
  <c r="V21" i="185"/>
  <c r="S21" i="185"/>
  <c r="T21" i="185"/>
  <c r="R21" i="185"/>
  <c r="I21" i="185"/>
  <c r="H21" i="185"/>
  <c r="G21" i="185"/>
  <c r="V20" i="185"/>
  <c r="S20" i="185"/>
  <c r="T20" i="185"/>
  <c r="R20" i="185"/>
  <c r="I20" i="185"/>
  <c r="H20" i="185"/>
  <c r="G20" i="185"/>
  <c r="V19" i="185"/>
  <c r="S19" i="185"/>
  <c r="T19" i="185"/>
  <c r="R19" i="185"/>
  <c r="I19" i="185"/>
  <c r="H19" i="185"/>
  <c r="H27" i="185"/>
  <c r="G19" i="185"/>
  <c r="Q25" i="184"/>
  <c r="P25" i="184"/>
  <c r="O25" i="184"/>
  <c r="V25" i="184"/>
  <c r="N25" i="184"/>
  <c r="M25" i="184"/>
  <c r="L25" i="184"/>
  <c r="K25" i="184"/>
  <c r="J25" i="184"/>
  <c r="R25" i="184"/>
  <c r="E25" i="184"/>
  <c r="I24" i="184"/>
  <c r="H24" i="184"/>
  <c r="V23" i="184"/>
  <c r="S23" i="184"/>
  <c r="T23" i="184"/>
  <c r="R23" i="184"/>
  <c r="I23" i="184"/>
  <c r="H23" i="184"/>
  <c r="G23" i="184"/>
  <c r="V22" i="184"/>
  <c r="S22" i="184"/>
  <c r="T22" i="184"/>
  <c r="R22" i="184"/>
  <c r="I22" i="184"/>
  <c r="H22" i="184"/>
  <c r="G22" i="184"/>
  <c r="V21" i="184"/>
  <c r="S21" i="184"/>
  <c r="T21" i="184"/>
  <c r="R21" i="184"/>
  <c r="I21" i="184"/>
  <c r="H21" i="184"/>
  <c r="G21" i="184"/>
  <c r="V20" i="184"/>
  <c r="S20" i="184"/>
  <c r="T20" i="184"/>
  <c r="R20" i="184"/>
  <c r="I20" i="184"/>
  <c r="H20" i="184"/>
  <c r="G20" i="184"/>
  <c r="V19" i="184"/>
  <c r="S19" i="184"/>
  <c r="T19" i="184"/>
  <c r="R19" i="184"/>
  <c r="I19" i="184"/>
  <c r="H19" i="184"/>
  <c r="H25" i="184"/>
  <c r="G19" i="184"/>
  <c r="Q26" i="183"/>
  <c r="P26" i="183"/>
  <c r="O26" i="183"/>
  <c r="V26" i="183"/>
  <c r="N26" i="183"/>
  <c r="M26" i="183"/>
  <c r="L26" i="183"/>
  <c r="K26" i="183"/>
  <c r="J26" i="183"/>
  <c r="R26" i="183"/>
  <c r="E26" i="183"/>
  <c r="I25" i="183"/>
  <c r="H25" i="183"/>
  <c r="I24" i="183"/>
  <c r="H24" i="183"/>
  <c r="V23" i="183"/>
  <c r="S23" i="183"/>
  <c r="T23" i="183"/>
  <c r="R23" i="183"/>
  <c r="I23" i="183"/>
  <c r="H23" i="183"/>
  <c r="G23" i="183"/>
  <c r="V22" i="183"/>
  <c r="S22" i="183"/>
  <c r="T22" i="183"/>
  <c r="R22" i="183"/>
  <c r="I22" i="183"/>
  <c r="H22" i="183"/>
  <c r="G22" i="183"/>
  <c r="V21" i="183"/>
  <c r="S21" i="183"/>
  <c r="T21" i="183"/>
  <c r="R21" i="183"/>
  <c r="I21" i="183"/>
  <c r="I26" i="183"/>
  <c r="H21" i="183"/>
  <c r="G21" i="183"/>
  <c r="F21" i="183"/>
  <c r="V20" i="183"/>
  <c r="S20" i="183"/>
  <c r="T20" i="183"/>
  <c r="R20" i="183"/>
  <c r="I20" i="183"/>
  <c r="H20" i="183"/>
  <c r="G20" i="183"/>
  <c r="F20" i="183"/>
  <c r="V19" i="183"/>
  <c r="S19" i="183"/>
  <c r="T19" i="183"/>
  <c r="R19" i="183"/>
  <c r="I19" i="183"/>
  <c r="H19" i="183"/>
  <c r="H26" i="183"/>
  <c r="G19" i="183"/>
  <c r="Q23" i="182"/>
  <c r="P23" i="182"/>
  <c r="O23" i="182"/>
  <c r="V23" i="182"/>
  <c r="N23" i="182"/>
  <c r="M23" i="182"/>
  <c r="L23" i="182"/>
  <c r="K23" i="182"/>
  <c r="J23" i="182"/>
  <c r="R23" i="182"/>
  <c r="E23" i="182"/>
  <c r="I22" i="182"/>
  <c r="H22" i="182"/>
  <c r="V21" i="182"/>
  <c r="S21" i="182"/>
  <c r="T21" i="182"/>
  <c r="R21" i="182"/>
  <c r="I21" i="182"/>
  <c r="H21" i="182"/>
  <c r="G21" i="182"/>
  <c r="V20" i="182"/>
  <c r="S20" i="182"/>
  <c r="T20" i="182"/>
  <c r="R20" i="182"/>
  <c r="I20" i="182"/>
  <c r="H20" i="182"/>
  <c r="G20" i="182"/>
  <c r="V19" i="182"/>
  <c r="R19" i="182"/>
  <c r="T19" i="182"/>
  <c r="I19" i="182"/>
  <c r="I23" i="182"/>
  <c r="H19" i="182"/>
  <c r="H23" i="182"/>
  <c r="G19" i="182"/>
  <c r="Q26" i="181"/>
  <c r="P26" i="181"/>
  <c r="O26" i="181"/>
  <c r="V26" i="181"/>
  <c r="N26" i="181"/>
  <c r="M26" i="181"/>
  <c r="L26" i="181"/>
  <c r="K26" i="181"/>
  <c r="J26" i="181"/>
  <c r="R26" i="181"/>
  <c r="E26" i="181"/>
  <c r="V25" i="181"/>
  <c r="S25" i="181"/>
  <c r="T25" i="181"/>
  <c r="R25" i="181"/>
  <c r="I25" i="181"/>
  <c r="H25" i="181"/>
  <c r="G25" i="181"/>
  <c r="V24" i="181"/>
  <c r="S24" i="181"/>
  <c r="T24" i="181"/>
  <c r="R24" i="181"/>
  <c r="I24" i="181"/>
  <c r="H24" i="181"/>
  <c r="G24" i="181"/>
  <c r="V23" i="181"/>
  <c r="S23" i="181"/>
  <c r="T23" i="181"/>
  <c r="R23" i="181"/>
  <c r="I23" i="181"/>
  <c r="H23" i="181"/>
  <c r="G23" i="181"/>
  <c r="V22" i="181"/>
  <c r="S22" i="181"/>
  <c r="T22" i="181"/>
  <c r="R22" i="181"/>
  <c r="I22" i="181"/>
  <c r="H22" i="181"/>
  <c r="G22" i="181"/>
  <c r="V21" i="181"/>
  <c r="S21" i="181"/>
  <c r="T21" i="181"/>
  <c r="R21" i="181"/>
  <c r="I21" i="181"/>
  <c r="I26" i="181"/>
  <c r="H21" i="181"/>
  <c r="G21" i="181"/>
  <c r="V20" i="181"/>
  <c r="S20" i="181"/>
  <c r="T20" i="181"/>
  <c r="R20" i="181"/>
  <c r="I20" i="181"/>
  <c r="H20" i="181"/>
  <c r="G20" i="181"/>
  <c r="V19" i="181"/>
  <c r="S19" i="181"/>
  <c r="T19" i="181"/>
  <c r="R19" i="181"/>
  <c r="I19" i="181"/>
  <c r="H19" i="181"/>
  <c r="H26" i="181"/>
  <c r="G19" i="181"/>
  <c r="Q27" i="180"/>
  <c r="P27" i="180"/>
  <c r="O27" i="180"/>
  <c r="V27" i="180"/>
  <c r="N27" i="180"/>
  <c r="M27" i="180"/>
  <c r="L27" i="180"/>
  <c r="K27" i="180"/>
  <c r="J27" i="180"/>
  <c r="R27" i="180"/>
  <c r="E27" i="180"/>
  <c r="I26" i="180"/>
  <c r="H26" i="180"/>
  <c r="V25" i="180"/>
  <c r="S25" i="180"/>
  <c r="T25" i="180"/>
  <c r="R25" i="180"/>
  <c r="I25" i="180"/>
  <c r="H25" i="180"/>
  <c r="G25" i="180"/>
  <c r="V24" i="180"/>
  <c r="S24" i="180"/>
  <c r="T24" i="180"/>
  <c r="R24" i="180"/>
  <c r="I24" i="180"/>
  <c r="H24" i="180"/>
  <c r="G24" i="180"/>
  <c r="V23" i="180"/>
  <c r="S23" i="180"/>
  <c r="T23" i="180"/>
  <c r="R23" i="180"/>
  <c r="I23" i="180"/>
  <c r="H23" i="180"/>
  <c r="G23" i="180"/>
  <c r="V22" i="180"/>
  <c r="S22" i="180"/>
  <c r="T22" i="180"/>
  <c r="R22" i="180"/>
  <c r="I22" i="180"/>
  <c r="H22" i="180"/>
  <c r="G22" i="180"/>
  <c r="V21" i="180"/>
  <c r="S21" i="180"/>
  <c r="T21" i="180"/>
  <c r="R21" i="180"/>
  <c r="I21" i="180"/>
  <c r="I27" i="180"/>
  <c r="H21" i="180"/>
  <c r="G21" i="180"/>
  <c r="F21" i="180"/>
  <c r="V20" i="180"/>
  <c r="S20" i="180"/>
  <c r="T20" i="180"/>
  <c r="R20" i="180"/>
  <c r="I20" i="180"/>
  <c r="H20" i="180"/>
  <c r="G20" i="180"/>
  <c r="F20" i="180"/>
  <c r="V19" i="180"/>
  <c r="S19" i="180"/>
  <c r="T19" i="180"/>
  <c r="R19" i="180"/>
  <c r="I19" i="180"/>
  <c r="H19" i="180"/>
  <c r="H27" i="180"/>
  <c r="G19" i="180"/>
  <c r="S22" i="196"/>
  <c r="T22" i="196"/>
  <c r="S19" i="193"/>
  <c r="Q25" i="179"/>
  <c r="P25" i="179"/>
  <c r="O25" i="179"/>
  <c r="V25" i="179"/>
  <c r="N25" i="179"/>
  <c r="M25" i="179"/>
  <c r="L25" i="179"/>
  <c r="K25" i="179"/>
  <c r="J25" i="179"/>
  <c r="R25" i="179"/>
  <c r="E25" i="179"/>
  <c r="I24" i="179"/>
  <c r="H24" i="179"/>
  <c r="S22" i="179"/>
  <c r="R22" i="179"/>
  <c r="T22" i="179"/>
  <c r="I22" i="179"/>
  <c r="H22" i="179"/>
  <c r="G22" i="179"/>
  <c r="V21" i="179"/>
  <c r="S21" i="179"/>
  <c r="R21" i="179"/>
  <c r="T21" i="179"/>
  <c r="I21" i="179"/>
  <c r="H21" i="179"/>
  <c r="G21" i="179"/>
  <c r="V20" i="179"/>
  <c r="S20" i="179"/>
  <c r="R20" i="179"/>
  <c r="T20" i="179"/>
  <c r="I20" i="179"/>
  <c r="H20" i="179"/>
  <c r="G20" i="179"/>
  <c r="V19" i="179"/>
  <c r="S19" i="179"/>
  <c r="R19" i="179"/>
  <c r="T19" i="179"/>
  <c r="I19" i="179"/>
  <c r="I25" i="179"/>
  <c r="H19" i="179"/>
  <c r="H25" i="179"/>
  <c r="G19" i="179"/>
  <c r="Q25" i="178"/>
  <c r="P25" i="178"/>
  <c r="O25" i="178"/>
  <c r="S25" i="178"/>
  <c r="T25" i="178"/>
  <c r="N25" i="178"/>
  <c r="V25" i="178"/>
  <c r="R25" i="178"/>
  <c r="E25" i="178"/>
  <c r="I24" i="178"/>
  <c r="I23" i="178"/>
  <c r="V22" i="178"/>
  <c r="S22" i="178"/>
  <c r="R22" i="178"/>
  <c r="T22" i="178"/>
  <c r="I22" i="178"/>
  <c r="H22" i="178"/>
  <c r="G22" i="178"/>
  <c r="V21" i="178"/>
  <c r="S21" i="178"/>
  <c r="R21" i="178"/>
  <c r="T21" i="178"/>
  <c r="I21" i="178"/>
  <c r="H21" i="178"/>
  <c r="G21" i="178"/>
  <c r="V20" i="178"/>
  <c r="S20" i="178"/>
  <c r="R20" i="178"/>
  <c r="T20" i="178"/>
  <c r="I20" i="178"/>
  <c r="H20" i="178"/>
  <c r="G20" i="178"/>
  <c r="V19" i="178"/>
  <c r="S19" i="178"/>
  <c r="R19" i="178"/>
  <c r="T19" i="178"/>
  <c r="I19" i="178"/>
  <c r="H19" i="178"/>
  <c r="G19" i="178"/>
  <c r="Q25" i="177"/>
  <c r="P25" i="177"/>
  <c r="O25" i="177"/>
  <c r="V25" i="177"/>
  <c r="N25" i="177"/>
  <c r="M25" i="177"/>
  <c r="L25" i="177"/>
  <c r="K25" i="177"/>
  <c r="S25" i="177"/>
  <c r="T25" i="177"/>
  <c r="J25" i="177"/>
  <c r="R25" i="177"/>
  <c r="E25" i="177"/>
  <c r="V22" i="177"/>
  <c r="S22" i="177"/>
  <c r="T22" i="177"/>
  <c r="R22" i="177"/>
  <c r="I22" i="177"/>
  <c r="H22" i="177"/>
  <c r="G22" i="177"/>
  <c r="V21" i="177"/>
  <c r="S21" i="177"/>
  <c r="T21" i="177"/>
  <c r="R21" i="177"/>
  <c r="I21" i="177"/>
  <c r="H21" i="177"/>
  <c r="G21" i="177"/>
  <c r="V20" i="177"/>
  <c r="S20" i="177"/>
  <c r="T20" i="177"/>
  <c r="R20" i="177"/>
  <c r="I20" i="177"/>
  <c r="H20" i="177"/>
  <c r="G20" i="177"/>
  <c r="V19" i="177"/>
  <c r="S19" i="177"/>
  <c r="T19" i="177"/>
  <c r="R19" i="177"/>
  <c r="I19" i="177"/>
  <c r="I25" i="177"/>
  <c r="H19" i="177"/>
  <c r="H25" i="177"/>
  <c r="G19" i="177"/>
  <c r="Q25" i="176"/>
  <c r="P25" i="176"/>
  <c r="O25" i="176"/>
  <c r="V25" i="176"/>
  <c r="N25" i="176"/>
  <c r="M25" i="176"/>
  <c r="L25" i="176"/>
  <c r="K25" i="176"/>
  <c r="S25" i="176"/>
  <c r="T25" i="176"/>
  <c r="J25" i="176"/>
  <c r="R25" i="176"/>
  <c r="E25" i="176"/>
  <c r="V24" i="176"/>
  <c r="S24" i="176"/>
  <c r="T24" i="176"/>
  <c r="R24" i="176"/>
  <c r="I24" i="176"/>
  <c r="H24" i="176"/>
  <c r="V23" i="176"/>
  <c r="S23" i="176"/>
  <c r="T23" i="176"/>
  <c r="R23" i="176"/>
  <c r="I23" i="176"/>
  <c r="H23" i="176"/>
  <c r="V22" i="176"/>
  <c r="S22" i="176"/>
  <c r="T22" i="176"/>
  <c r="R22" i="176"/>
  <c r="I22" i="176"/>
  <c r="H22" i="176"/>
  <c r="V21" i="176"/>
  <c r="S21" i="176"/>
  <c r="T21" i="176"/>
  <c r="R21" i="176"/>
  <c r="I21" i="176"/>
  <c r="H21" i="176"/>
  <c r="G21" i="176"/>
  <c r="V20" i="176"/>
  <c r="S20" i="176"/>
  <c r="T20" i="176"/>
  <c r="R20" i="176"/>
  <c r="I20" i="176"/>
  <c r="H20" i="176"/>
  <c r="G20" i="176"/>
  <c r="V19" i="176"/>
  <c r="S19" i="176"/>
  <c r="T19" i="176"/>
  <c r="R19" i="176"/>
  <c r="I19" i="176"/>
  <c r="I25" i="176"/>
  <c r="H19" i="176"/>
  <c r="H25" i="176"/>
  <c r="G19" i="176"/>
  <c r="Q23" i="175"/>
  <c r="P23" i="175"/>
  <c r="O23" i="175"/>
  <c r="V23" i="175"/>
  <c r="N23" i="175"/>
  <c r="M23" i="175"/>
  <c r="L23" i="175"/>
  <c r="K23" i="175"/>
  <c r="J23" i="175"/>
  <c r="E23" i="175"/>
  <c r="S22" i="175"/>
  <c r="T22" i="175"/>
  <c r="R22" i="175"/>
  <c r="I22" i="175"/>
  <c r="H22" i="175"/>
  <c r="V21" i="175"/>
  <c r="S21" i="175"/>
  <c r="T21" i="175"/>
  <c r="R21" i="175"/>
  <c r="I21" i="175"/>
  <c r="H21" i="175"/>
  <c r="G21" i="175"/>
  <c r="V20" i="175"/>
  <c r="S20" i="175"/>
  <c r="T20" i="175"/>
  <c r="R20" i="175"/>
  <c r="I20" i="175"/>
  <c r="H20" i="175"/>
  <c r="G20" i="175"/>
  <c r="F20" i="175"/>
  <c r="V19" i="175"/>
  <c r="S19" i="175"/>
  <c r="T19" i="175"/>
  <c r="R19" i="175"/>
  <c r="I19" i="175"/>
  <c r="H19" i="175"/>
  <c r="G19" i="175"/>
  <c r="F19" i="175"/>
  <c r="V18" i="175"/>
  <c r="S18" i="175"/>
  <c r="S23" i="175"/>
  <c r="R18" i="175"/>
  <c r="R23" i="175"/>
  <c r="I18" i="175"/>
  <c r="I23" i="175"/>
  <c r="H18" i="175"/>
  <c r="H23" i="175"/>
  <c r="G18" i="175"/>
  <c r="Q25" i="174"/>
  <c r="P25" i="174"/>
  <c r="O25" i="174"/>
  <c r="V25" i="174"/>
  <c r="N25" i="174"/>
  <c r="M25" i="174"/>
  <c r="L25" i="174"/>
  <c r="K25" i="174"/>
  <c r="J25" i="174"/>
  <c r="E25" i="174"/>
  <c r="V24" i="174"/>
  <c r="S24" i="174"/>
  <c r="T24" i="174"/>
  <c r="R24" i="174"/>
  <c r="I24" i="174"/>
  <c r="H24" i="174"/>
  <c r="V23" i="174"/>
  <c r="S23" i="174"/>
  <c r="R23" i="174"/>
  <c r="T23" i="174"/>
  <c r="I23" i="174"/>
  <c r="H23" i="174"/>
  <c r="V22" i="174"/>
  <c r="S22" i="174"/>
  <c r="R22" i="174"/>
  <c r="T22" i="174"/>
  <c r="I22" i="174"/>
  <c r="H22" i="174"/>
  <c r="V21" i="174"/>
  <c r="S21" i="174"/>
  <c r="R21" i="174"/>
  <c r="T21" i="174"/>
  <c r="I21" i="174"/>
  <c r="H21" i="174"/>
  <c r="V20" i="174"/>
  <c r="S20" i="174"/>
  <c r="T20" i="174"/>
  <c r="R20" i="174"/>
  <c r="I20" i="174"/>
  <c r="H20" i="174"/>
  <c r="V19" i="174"/>
  <c r="S19" i="174"/>
  <c r="S25" i="174"/>
  <c r="R19" i="174"/>
  <c r="R25" i="174"/>
  <c r="I19" i="174"/>
  <c r="I25" i="174"/>
  <c r="H19" i="174"/>
  <c r="H25" i="174"/>
  <c r="Q29" i="173"/>
  <c r="P29" i="173"/>
  <c r="O29" i="173"/>
  <c r="V29" i="173" s="1"/>
  <c r="N29" i="173"/>
  <c r="M29" i="173"/>
  <c r="L29" i="173"/>
  <c r="K29" i="173"/>
  <c r="J29" i="173"/>
  <c r="R29" i="173"/>
  <c r="E29" i="173"/>
  <c r="V28" i="173"/>
  <c r="S28" i="173"/>
  <c r="R28" i="173"/>
  <c r="T28" i="173" s="1"/>
  <c r="I28" i="173"/>
  <c r="H28" i="173"/>
  <c r="G28" i="173"/>
  <c r="F28" i="173"/>
  <c r="V27" i="173"/>
  <c r="S27" i="173"/>
  <c r="R27" i="173"/>
  <c r="I27" i="173"/>
  <c r="H27" i="173"/>
  <c r="G27" i="173"/>
  <c r="V26" i="173"/>
  <c r="S26" i="173"/>
  <c r="T26" i="173" s="1"/>
  <c r="R26" i="173"/>
  <c r="I26" i="173"/>
  <c r="H26" i="173"/>
  <c r="G26" i="173"/>
  <c r="V25" i="173"/>
  <c r="S25" i="173"/>
  <c r="T25" i="173" s="1"/>
  <c r="R25" i="173"/>
  <c r="I25" i="173"/>
  <c r="H25" i="173"/>
  <c r="G25" i="173"/>
  <c r="V24" i="173"/>
  <c r="S24" i="173"/>
  <c r="R24" i="173"/>
  <c r="I24" i="173"/>
  <c r="H24" i="173"/>
  <c r="G24" i="173"/>
  <c r="V23" i="173"/>
  <c r="S23" i="173"/>
  <c r="T23" i="173" s="1"/>
  <c r="R23" i="173"/>
  <c r="I23" i="173"/>
  <c r="H23" i="173"/>
  <c r="G23" i="173"/>
  <c r="F23" i="173"/>
  <c r="V22" i="173"/>
  <c r="S22" i="173"/>
  <c r="R22" i="173"/>
  <c r="I22" i="173"/>
  <c r="H22" i="173"/>
  <c r="G22" i="173"/>
  <c r="F22" i="173"/>
  <c r="V21" i="173"/>
  <c r="S21" i="173"/>
  <c r="T21" i="173" s="1"/>
  <c r="R21" i="173"/>
  <c r="I21" i="173"/>
  <c r="H21" i="173"/>
  <c r="G21" i="173"/>
  <c r="F21" i="173"/>
  <c r="V20" i="173"/>
  <c r="S20" i="173"/>
  <c r="R20" i="173"/>
  <c r="I20" i="173"/>
  <c r="H20" i="173"/>
  <c r="G20" i="173"/>
  <c r="V19" i="173"/>
  <c r="S19" i="173"/>
  <c r="T19" i="173" s="1"/>
  <c r="R19" i="173"/>
  <c r="I19" i="173"/>
  <c r="I29" i="173" s="1"/>
  <c r="H19" i="173"/>
  <c r="H29" i="173" s="1"/>
  <c r="G19" i="173"/>
  <c r="Q24" i="172"/>
  <c r="P24" i="172"/>
  <c r="O24" i="172"/>
  <c r="N24" i="172"/>
  <c r="V24" i="172"/>
  <c r="M24" i="172"/>
  <c r="L24" i="172"/>
  <c r="K24" i="172"/>
  <c r="S24" i="172"/>
  <c r="J24" i="172"/>
  <c r="R24" i="172"/>
  <c r="T24" i="172"/>
  <c r="E24" i="172"/>
  <c r="V23" i="172"/>
  <c r="S23" i="172"/>
  <c r="T23" i="172"/>
  <c r="R23" i="172"/>
  <c r="I23" i="172"/>
  <c r="H23" i="172"/>
  <c r="G23" i="172"/>
  <c r="V22" i="172"/>
  <c r="S22" i="172"/>
  <c r="T22" i="172"/>
  <c r="R22" i="172"/>
  <c r="I22" i="172"/>
  <c r="H22" i="172"/>
  <c r="G22" i="172"/>
  <c r="V21" i="172"/>
  <c r="S21" i="172"/>
  <c r="T21" i="172"/>
  <c r="R21" i="172"/>
  <c r="I21" i="172"/>
  <c r="H21" i="172"/>
  <c r="G21" i="172"/>
  <c r="V20" i="172"/>
  <c r="S20" i="172"/>
  <c r="T20" i="172"/>
  <c r="R20" i="172"/>
  <c r="I20" i="172"/>
  <c r="H20" i="172"/>
  <c r="G20" i="172"/>
  <c r="V19" i="172"/>
  <c r="S19" i="172"/>
  <c r="T19" i="172"/>
  <c r="R19" i="172"/>
  <c r="I19" i="172"/>
  <c r="H19" i="172"/>
  <c r="G19" i="172"/>
  <c r="V18" i="172"/>
  <c r="S18" i="172"/>
  <c r="T18" i="172"/>
  <c r="R18" i="172"/>
  <c r="I18" i="172"/>
  <c r="I24" i="172"/>
  <c r="H18" i="172"/>
  <c r="H24" i="172"/>
  <c r="G18" i="172"/>
  <c r="T18" i="175"/>
  <c r="T23" i="175"/>
  <c r="T19" i="174"/>
  <c r="T25" i="174"/>
  <c r="Q29" i="171"/>
  <c r="P29" i="171"/>
  <c r="O29" i="171"/>
  <c r="V29" i="171"/>
  <c r="N29" i="171"/>
  <c r="M29" i="171"/>
  <c r="L29" i="171"/>
  <c r="K29" i="171"/>
  <c r="S29" i="171"/>
  <c r="T29" i="171"/>
  <c r="J29" i="171"/>
  <c r="R29" i="171"/>
  <c r="E29" i="171"/>
  <c r="S28" i="171"/>
  <c r="T28" i="171"/>
  <c r="R28" i="171"/>
  <c r="I28" i="171"/>
  <c r="H28" i="171"/>
  <c r="G28" i="171"/>
  <c r="F28" i="171"/>
  <c r="S27" i="171"/>
  <c r="T27" i="171"/>
  <c r="R27" i="171"/>
  <c r="I27" i="171"/>
  <c r="H27" i="171"/>
  <c r="G27" i="171"/>
  <c r="V26" i="171"/>
  <c r="S26" i="171"/>
  <c r="T26" i="171"/>
  <c r="R26" i="171"/>
  <c r="I26" i="171"/>
  <c r="H26" i="171"/>
  <c r="G26" i="171"/>
  <c r="V25" i="171"/>
  <c r="S25" i="171"/>
  <c r="T25" i="171"/>
  <c r="R25" i="171"/>
  <c r="I25" i="171"/>
  <c r="H25" i="171"/>
  <c r="G25" i="171"/>
  <c r="V24" i="171"/>
  <c r="S24" i="171"/>
  <c r="T24" i="171"/>
  <c r="R24" i="171"/>
  <c r="I24" i="171"/>
  <c r="H24" i="171"/>
  <c r="G24" i="171"/>
  <c r="V23" i="171"/>
  <c r="S23" i="171"/>
  <c r="T23" i="171"/>
  <c r="R23" i="171"/>
  <c r="I23" i="171"/>
  <c r="H23" i="171"/>
  <c r="G23" i="171"/>
  <c r="V22" i="171"/>
  <c r="S22" i="171"/>
  <c r="T22" i="171"/>
  <c r="R22" i="171"/>
  <c r="I22" i="171"/>
  <c r="H22" i="171"/>
  <c r="G22" i="171"/>
  <c r="V21" i="171"/>
  <c r="S21" i="171"/>
  <c r="T21" i="171"/>
  <c r="R21" i="171"/>
  <c r="I21" i="171"/>
  <c r="H21" i="171"/>
  <c r="G21" i="171"/>
  <c r="V20" i="171"/>
  <c r="S20" i="171"/>
  <c r="T20" i="171"/>
  <c r="R20" i="171"/>
  <c r="I20" i="171"/>
  <c r="H20" i="171"/>
  <c r="G20" i="171"/>
  <c r="V19" i="171"/>
  <c r="S19" i="171"/>
  <c r="T19" i="171"/>
  <c r="R19" i="171"/>
  <c r="I19" i="171"/>
  <c r="H19" i="171"/>
  <c r="G19" i="171"/>
  <c r="V18" i="171"/>
  <c r="S18" i="171"/>
  <c r="T18" i="171"/>
  <c r="R18" i="171"/>
  <c r="I18" i="171"/>
  <c r="H18" i="171"/>
  <c r="G18" i="171"/>
  <c r="V17" i="171"/>
  <c r="S17" i="171"/>
  <c r="T17" i="171"/>
  <c r="R17" i="171"/>
  <c r="I17" i="171"/>
  <c r="I29" i="171"/>
  <c r="H17" i="171"/>
  <c r="H29" i="171"/>
  <c r="G17" i="171"/>
  <c r="Q28" i="170"/>
  <c r="P28" i="170"/>
  <c r="O28" i="170"/>
  <c r="N28" i="170"/>
  <c r="V28" i="170"/>
  <c r="M28" i="170"/>
  <c r="L28" i="170"/>
  <c r="K28" i="170"/>
  <c r="S28" i="170"/>
  <c r="J28" i="170"/>
  <c r="R28" i="170"/>
  <c r="E28" i="170"/>
  <c r="V27" i="170"/>
  <c r="S27" i="170"/>
  <c r="T27" i="170"/>
  <c r="R27" i="170"/>
  <c r="I27" i="170"/>
  <c r="H27" i="170"/>
  <c r="G27" i="170"/>
  <c r="V26" i="170"/>
  <c r="S26" i="170"/>
  <c r="T26" i="170"/>
  <c r="R26" i="170"/>
  <c r="I26" i="170"/>
  <c r="H26" i="170"/>
  <c r="G26" i="170"/>
  <c r="V25" i="170"/>
  <c r="S25" i="170"/>
  <c r="T25" i="170"/>
  <c r="R25" i="170"/>
  <c r="I25" i="170"/>
  <c r="H25" i="170"/>
  <c r="G25" i="170"/>
  <c r="V24" i="170"/>
  <c r="S24" i="170"/>
  <c r="T24" i="170"/>
  <c r="R24" i="170"/>
  <c r="I24" i="170"/>
  <c r="H24" i="170"/>
  <c r="G24" i="170"/>
  <c r="V23" i="170"/>
  <c r="S23" i="170"/>
  <c r="T23" i="170"/>
  <c r="R23" i="170"/>
  <c r="I23" i="170"/>
  <c r="H23" i="170"/>
  <c r="G23" i="170"/>
  <c r="V22" i="170"/>
  <c r="S22" i="170"/>
  <c r="T22" i="170"/>
  <c r="R22" i="170"/>
  <c r="I22" i="170"/>
  <c r="H22" i="170"/>
  <c r="G22" i="170"/>
  <c r="V21" i="170"/>
  <c r="S21" i="170"/>
  <c r="T21" i="170"/>
  <c r="R21" i="170"/>
  <c r="I21" i="170"/>
  <c r="H21" i="170"/>
  <c r="G21" i="170"/>
  <c r="V20" i="170"/>
  <c r="S20" i="170"/>
  <c r="T20" i="170"/>
  <c r="R20" i="170"/>
  <c r="I20" i="170"/>
  <c r="H20" i="170"/>
  <c r="G20" i="170"/>
  <c r="V19" i="170"/>
  <c r="S19" i="170"/>
  <c r="T19" i="170"/>
  <c r="R19" i="170"/>
  <c r="I19" i="170"/>
  <c r="I28" i="170"/>
  <c r="H19" i="170"/>
  <c r="H28" i="170"/>
  <c r="G19" i="170"/>
  <c r="T28" i="170"/>
  <c r="Q27" i="169"/>
  <c r="P27" i="169"/>
  <c r="O27" i="169"/>
  <c r="V27" i="169"/>
  <c r="N27" i="169"/>
  <c r="M27" i="169"/>
  <c r="L27" i="169"/>
  <c r="K27" i="169"/>
  <c r="S27" i="169"/>
  <c r="T27" i="169"/>
  <c r="J27" i="169"/>
  <c r="R27" i="169"/>
  <c r="E27" i="169"/>
  <c r="S26" i="169"/>
  <c r="T26" i="169"/>
  <c r="R26" i="169"/>
  <c r="I26" i="169"/>
  <c r="H26" i="169"/>
  <c r="G26" i="169"/>
  <c r="F26" i="169"/>
  <c r="V25" i="169"/>
  <c r="R25" i="169"/>
  <c r="I25" i="169"/>
  <c r="H25" i="169"/>
  <c r="G25" i="169"/>
  <c r="V24" i="169"/>
  <c r="S24" i="169"/>
  <c r="T24" i="169"/>
  <c r="R24" i="169"/>
  <c r="I24" i="169"/>
  <c r="H24" i="169"/>
  <c r="G24" i="169"/>
  <c r="V23" i="169"/>
  <c r="S23" i="169"/>
  <c r="T23" i="169"/>
  <c r="R23" i="169"/>
  <c r="I23" i="169"/>
  <c r="H23" i="169"/>
  <c r="G23" i="169"/>
  <c r="S22" i="169"/>
  <c r="T22" i="169"/>
  <c r="R22" i="169"/>
  <c r="I22" i="169"/>
  <c r="H22" i="169"/>
  <c r="G22" i="169"/>
  <c r="S21" i="169"/>
  <c r="T21" i="169"/>
  <c r="R21" i="169"/>
  <c r="I21" i="169"/>
  <c r="H21" i="169"/>
  <c r="G21" i="169"/>
  <c r="S20" i="169"/>
  <c r="T20" i="169"/>
  <c r="R20" i="169"/>
  <c r="I20" i="169"/>
  <c r="H20" i="169"/>
  <c r="G20" i="169"/>
  <c r="F20" i="169"/>
  <c r="S19" i="169"/>
  <c r="T19" i="169"/>
  <c r="R19" i="169"/>
  <c r="I19" i="169"/>
  <c r="I27" i="169"/>
  <c r="H19" i="169"/>
  <c r="H27" i="169"/>
  <c r="G19" i="169"/>
  <c r="Q26" i="168"/>
  <c r="P26" i="168"/>
  <c r="O26" i="168"/>
  <c r="V26" i="168"/>
  <c r="N26" i="168"/>
  <c r="M26" i="168"/>
  <c r="L26" i="168"/>
  <c r="K26" i="168"/>
  <c r="S26" i="168"/>
  <c r="T26" i="168"/>
  <c r="J26" i="168"/>
  <c r="R26" i="168"/>
  <c r="E26" i="168"/>
  <c r="V25" i="168"/>
  <c r="S25" i="168"/>
  <c r="T25" i="168"/>
  <c r="R25" i="168"/>
  <c r="I25" i="168"/>
  <c r="H25" i="168"/>
  <c r="G25" i="168"/>
  <c r="V24" i="168"/>
  <c r="S24" i="168"/>
  <c r="T24" i="168"/>
  <c r="R24" i="168"/>
  <c r="I24" i="168"/>
  <c r="H24" i="168"/>
  <c r="G24" i="168"/>
  <c r="V23" i="168"/>
  <c r="S23" i="168"/>
  <c r="T23" i="168"/>
  <c r="R23" i="168"/>
  <c r="I23" i="168"/>
  <c r="H23" i="168"/>
  <c r="G23" i="168"/>
  <c r="V22" i="168"/>
  <c r="S22" i="168"/>
  <c r="T22" i="168"/>
  <c r="R22" i="168"/>
  <c r="I22" i="168"/>
  <c r="H22" i="168"/>
  <c r="G22" i="168"/>
  <c r="V21" i="168"/>
  <c r="S21" i="168"/>
  <c r="T21" i="168"/>
  <c r="R21" i="168"/>
  <c r="I21" i="168"/>
  <c r="H21" i="168"/>
  <c r="G21" i="168"/>
  <c r="V20" i="168"/>
  <c r="S20" i="168"/>
  <c r="T20" i="168"/>
  <c r="R20" i="168"/>
  <c r="I20" i="168"/>
  <c r="H20" i="168"/>
  <c r="G20" i="168"/>
  <c r="V19" i="168"/>
  <c r="S19" i="168"/>
  <c r="T19" i="168"/>
  <c r="R19" i="168"/>
  <c r="I19" i="168"/>
  <c r="I26" i="168"/>
  <c r="H19" i="168"/>
  <c r="H26" i="168"/>
  <c r="G19" i="168"/>
  <c r="Q28" i="167"/>
  <c r="P28" i="167"/>
  <c r="O28" i="167"/>
  <c r="V28" i="167"/>
  <c r="N28" i="167"/>
  <c r="M28" i="167"/>
  <c r="L28" i="167"/>
  <c r="K28" i="167"/>
  <c r="S28" i="167"/>
  <c r="T28" i="167"/>
  <c r="J28" i="167"/>
  <c r="R28" i="167"/>
  <c r="E28" i="167"/>
  <c r="V27" i="167"/>
  <c r="S27" i="167"/>
  <c r="T27" i="167"/>
  <c r="R27" i="167"/>
  <c r="I27" i="167"/>
  <c r="H27" i="167"/>
  <c r="G27" i="167"/>
  <c r="V26" i="167"/>
  <c r="S26" i="167"/>
  <c r="T26" i="167"/>
  <c r="R26" i="167"/>
  <c r="I26" i="167"/>
  <c r="H26" i="167"/>
  <c r="G26" i="167"/>
  <c r="V25" i="167"/>
  <c r="S25" i="167"/>
  <c r="T25" i="167"/>
  <c r="R25" i="167"/>
  <c r="I25" i="167"/>
  <c r="H25" i="167"/>
  <c r="G25" i="167"/>
  <c r="V24" i="167"/>
  <c r="S24" i="167"/>
  <c r="T24" i="167"/>
  <c r="R24" i="167"/>
  <c r="I24" i="167"/>
  <c r="H24" i="167"/>
  <c r="G24" i="167"/>
  <c r="V23" i="167"/>
  <c r="S23" i="167"/>
  <c r="T23" i="167"/>
  <c r="R23" i="167"/>
  <c r="I23" i="167"/>
  <c r="H23" i="167"/>
  <c r="G23" i="167"/>
  <c r="V22" i="167"/>
  <c r="S22" i="167"/>
  <c r="T22" i="167"/>
  <c r="R22" i="167"/>
  <c r="I22" i="167"/>
  <c r="H22" i="167"/>
  <c r="G22" i="167"/>
  <c r="V21" i="167"/>
  <c r="S21" i="167"/>
  <c r="T21" i="167"/>
  <c r="R21" i="167"/>
  <c r="I21" i="167"/>
  <c r="H21" i="167"/>
  <c r="G21" i="167"/>
  <c r="V20" i="167"/>
  <c r="S20" i="167"/>
  <c r="T20" i="167"/>
  <c r="R20" i="167"/>
  <c r="I20" i="167"/>
  <c r="H20" i="167"/>
  <c r="G20" i="167"/>
  <c r="V19" i="167"/>
  <c r="S19" i="167"/>
  <c r="T19" i="167"/>
  <c r="R19" i="167"/>
  <c r="I19" i="167"/>
  <c r="I28" i="167"/>
  <c r="H19" i="167"/>
  <c r="H28" i="167"/>
  <c r="G19" i="167"/>
  <c r="Q24" i="166"/>
  <c r="P24" i="166"/>
  <c r="O24" i="166"/>
  <c r="V24" i="166"/>
  <c r="N24" i="166"/>
  <c r="M24" i="166"/>
  <c r="L24" i="166"/>
  <c r="K24" i="166"/>
  <c r="S24" i="166"/>
  <c r="T24" i="166"/>
  <c r="J24" i="166"/>
  <c r="R24" i="166"/>
  <c r="E24" i="166"/>
  <c r="V23" i="166"/>
  <c r="S23" i="166"/>
  <c r="T23" i="166"/>
  <c r="R23" i="166"/>
  <c r="I23" i="166"/>
  <c r="H23" i="166"/>
  <c r="G23" i="166"/>
  <c r="V22" i="166"/>
  <c r="S22" i="166"/>
  <c r="T22" i="166"/>
  <c r="R22" i="166"/>
  <c r="I22" i="166"/>
  <c r="H22" i="166"/>
  <c r="G22" i="166"/>
  <c r="V21" i="166"/>
  <c r="S21" i="166"/>
  <c r="T21" i="166"/>
  <c r="R21" i="166"/>
  <c r="I21" i="166"/>
  <c r="H21" i="166"/>
  <c r="H24" i="166"/>
  <c r="G21" i="166"/>
  <c r="V20" i="166"/>
  <c r="S20" i="166"/>
  <c r="T20" i="166"/>
  <c r="R20" i="166"/>
  <c r="I20" i="166"/>
  <c r="H20" i="166"/>
  <c r="G20" i="166"/>
  <c r="V19" i="166"/>
  <c r="R19" i="166"/>
  <c r="T19" i="166"/>
  <c r="I19" i="166"/>
  <c r="I24" i="166"/>
  <c r="H19" i="166"/>
  <c r="G19" i="166"/>
  <c r="Q26" i="165"/>
  <c r="P26" i="165"/>
  <c r="O26" i="165"/>
  <c r="V26" i="165"/>
  <c r="N26" i="165"/>
  <c r="M26" i="165"/>
  <c r="L26" i="165"/>
  <c r="K26" i="165"/>
  <c r="S26" i="165"/>
  <c r="T26" i="165"/>
  <c r="J26" i="165"/>
  <c r="R26" i="165"/>
  <c r="E26" i="165"/>
  <c r="V25" i="165"/>
  <c r="S25" i="165"/>
  <c r="T25" i="165"/>
  <c r="R25" i="165"/>
  <c r="I25" i="165"/>
  <c r="H25" i="165"/>
  <c r="G25" i="165"/>
  <c r="V24" i="165"/>
  <c r="S24" i="165"/>
  <c r="T24" i="165"/>
  <c r="R24" i="165"/>
  <c r="I24" i="165"/>
  <c r="H24" i="165"/>
  <c r="G24" i="165"/>
  <c r="V23" i="165"/>
  <c r="S23" i="165"/>
  <c r="T23" i="165"/>
  <c r="R23" i="165"/>
  <c r="I23" i="165"/>
  <c r="H23" i="165"/>
  <c r="G23" i="165"/>
  <c r="V22" i="165"/>
  <c r="S22" i="165"/>
  <c r="T22" i="165"/>
  <c r="R22" i="165"/>
  <c r="I22" i="165"/>
  <c r="H22" i="165"/>
  <c r="G22" i="165"/>
  <c r="V21" i="165"/>
  <c r="S21" i="165"/>
  <c r="T21" i="165"/>
  <c r="R21" i="165"/>
  <c r="I21" i="165"/>
  <c r="H21" i="165"/>
  <c r="G21" i="165"/>
  <c r="V20" i="165"/>
  <c r="S20" i="165"/>
  <c r="T20" i="165"/>
  <c r="R20" i="165"/>
  <c r="I20" i="165"/>
  <c r="H20" i="165"/>
  <c r="H26" i="165"/>
  <c r="G20" i="165"/>
  <c r="V19" i="165"/>
  <c r="S19" i="165"/>
  <c r="T19" i="165"/>
  <c r="R19" i="165"/>
  <c r="I19" i="165"/>
  <c r="I26" i="165"/>
  <c r="H19" i="165"/>
  <c r="G19" i="165"/>
  <c r="Q26" i="164"/>
  <c r="P26" i="164"/>
  <c r="O26" i="164"/>
  <c r="V26" i="164"/>
  <c r="N26" i="164"/>
  <c r="R26" i="164"/>
  <c r="E26" i="164"/>
  <c r="V25" i="164"/>
  <c r="S25" i="164"/>
  <c r="T25" i="164"/>
  <c r="R25" i="164"/>
  <c r="I25" i="164"/>
  <c r="H25" i="164"/>
  <c r="G25" i="164"/>
  <c r="F25" i="164"/>
  <c r="V24" i="164"/>
  <c r="S24" i="164"/>
  <c r="T24" i="164"/>
  <c r="R24" i="164"/>
  <c r="I24" i="164"/>
  <c r="H24" i="164"/>
  <c r="G24" i="164"/>
  <c r="F24" i="164"/>
  <c r="V23" i="164"/>
  <c r="S23" i="164"/>
  <c r="T23" i="164"/>
  <c r="R23" i="164"/>
  <c r="I23" i="164"/>
  <c r="H23" i="164"/>
  <c r="G23" i="164"/>
  <c r="V22" i="164"/>
  <c r="S22" i="164"/>
  <c r="T22" i="164"/>
  <c r="R22" i="164"/>
  <c r="I22" i="164"/>
  <c r="H22" i="164"/>
  <c r="G22" i="164"/>
  <c r="V21" i="164"/>
  <c r="S21" i="164"/>
  <c r="T21" i="164"/>
  <c r="R21" i="164"/>
  <c r="I21" i="164"/>
  <c r="H21" i="164"/>
  <c r="G21" i="164"/>
  <c r="F21" i="164"/>
  <c r="V20" i="164"/>
  <c r="S20" i="164"/>
  <c r="T20" i="164"/>
  <c r="R20" i="164"/>
  <c r="I20" i="164"/>
  <c r="H20" i="164"/>
  <c r="G20" i="164"/>
  <c r="F20" i="164"/>
  <c r="V19" i="164"/>
  <c r="S19" i="164"/>
  <c r="T19" i="164"/>
  <c r="R19" i="164"/>
  <c r="I19" i="164"/>
  <c r="H19" i="164"/>
  <c r="G19" i="164"/>
  <c r="Q26" i="163"/>
  <c r="P26" i="163"/>
  <c r="O26" i="163"/>
  <c r="V26" i="163"/>
  <c r="N26" i="163"/>
  <c r="M26" i="163"/>
  <c r="L26" i="163"/>
  <c r="K26" i="163"/>
  <c r="S26" i="163"/>
  <c r="T26" i="163"/>
  <c r="J26" i="163"/>
  <c r="R26" i="163"/>
  <c r="E26" i="163"/>
  <c r="V25" i="163"/>
  <c r="S25" i="163"/>
  <c r="T25" i="163"/>
  <c r="R25" i="163"/>
  <c r="I25" i="163"/>
  <c r="H25" i="163"/>
  <c r="G25" i="163"/>
  <c r="V24" i="163"/>
  <c r="S24" i="163"/>
  <c r="T24" i="163"/>
  <c r="R24" i="163"/>
  <c r="I24" i="163"/>
  <c r="H24" i="163"/>
  <c r="G24" i="163"/>
  <c r="V23" i="163"/>
  <c r="S23" i="163"/>
  <c r="T23" i="163"/>
  <c r="R23" i="163"/>
  <c r="I23" i="163"/>
  <c r="H23" i="163"/>
  <c r="G23" i="163"/>
  <c r="V22" i="163"/>
  <c r="S22" i="163"/>
  <c r="T22" i="163"/>
  <c r="R22" i="163"/>
  <c r="I22" i="163"/>
  <c r="H22" i="163"/>
  <c r="G22" i="163"/>
  <c r="V21" i="163"/>
  <c r="S21" i="163"/>
  <c r="T21" i="163"/>
  <c r="R21" i="163"/>
  <c r="I21" i="163"/>
  <c r="H21" i="163"/>
  <c r="G21" i="163"/>
  <c r="V20" i="163"/>
  <c r="S20" i="163"/>
  <c r="T20" i="163"/>
  <c r="R20" i="163"/>
  <c r="I20" i="163"/>
  <c r="H20" i="163"/>
  <c r="G20" i="163"/>
  <c r="V19" i="163"/>
  <c r="S19" i="163"/>
  <c r="T19" i="163"/>
  <c r="R19" i="163"/>
  <c r="I19" i="163"/>
  <c r="I26" i="163"/>
  <c r="H19" i="163"/>
  <c r="H26" i="163"/>
  <c r="G19" i="163"/>
  <c r="Q26" i="162"/>
  <c r="P26" i="162"/>
  <c r="O26" i="162"/>
  <c r="V26" i="162"/>
  <c r="N26" i="162"/>
  <c r="M26" i="162"/>
  <c r="L26" i="162"/>
  <c r="K26" i="162"/>
  <c r="S26" i="162"/>
  <c r="T26" i="162"/>
  <c r="J26" i="162"/>
  <c r="R26" i="162"/>
  <c r="I26" i="162"/>
  <c r="E26" i="162"/>
  <c r="V25" i="162"/>
  <c r="S25" i="162"/>
  <c r="T25" i="162"/>
  <c r="R25" i="162"/>
  <c r="I25" i="162"/>
  <c r="H25" i="162"/>
  <c r="G25" i="162"/>
  <c r="V24" i="162"/>
  <c r="S24" i="162"/>
  <c r="T24" i="162"/>
  <c r="R24" i="162"/>
  <c r="I24" i="162"/>
  <c r="H24" i="162"/>
  <c r="G24" i="162"/>
  <c r="V23" i="162"/>
  <c r="S23" i="162"/>
  <c r="T23" i="162"/>
  <c r="R23" i="162"/>
  <c r="I23" i="162"/>
  <c r="H23" i="162"/>
  <c r="G23" i="162"/>
  <c r="V22" i="162"/>
  <c r="S22" i="162"/>
  <c r="T22" i="162"/>
  <c r="R22" i="162"/>
  <c r="I22" i="162"/>
  <c r="H22" i="162"/>
  <c r="G22" i="162"/>
  <c r="V21" i="162"/>
  <c r="S21" i="162"/>
  <c r="T21" i="162"/>
  <c r="R21" i="162"/>
  <c r="I21" i="162"/>
  <c r="H21" i="162"/>
  <c r="G21" i="162"/>
  <c r="V20" i="162"/>
  <c r="S20" i="162"/>
  <c r="T20" i="162"/>
  <c r="R20" i="162"/>
  <c r="I20" i="162"/>
  <c r="H20" i="162"/>
  <c r="G20" i="162"/>
  <c r="V19" i="162"/>
  <c r="S19" i="162"/>
  <c r="T19" i="162"/>
  <c r="R19" i="162"/>
  <c r="I19" i="162"/>
  <c r="H19" i="162"/>
  <c r="H26" i="162"/>
  <c r="G19" i="162"/>
  <c r="F19" i="162"/>
  <c r="Q27" i="161"/>
  <c r="P27" i="161"/>
  <c r="O27" i="161"/>
  <c r="V27" i="161"/>
  <c r="N27" i="161"/>
  <c r="M27" i="161"/>
  <c r="L27" i="161"/>
  <c r="K27" i="161"/>
  <c r="S27" i="161"/>
  <c r="T27" i="161"/>
  <c r="J27" i="161"/>
  <c r="R27" i="161"/>
  <c r="E27" i="161"/>
  <c r="V26" i="161"/>
  <c r="S26" i="161"/>
  <c r="T26" i="161"/>
  <c r="R26" i="161"/>
  <c r="I26" i="161"/>
  <c r="H26" i="161"/>
  <c r="G26" i="161"/>
  <c r="V25" i="161"/>
  <c r="S25" i="161"/>
  <c r="T25" i="161"/>
  <c r="R25" i="161"/>
  <c r="I25" i="161"/>
  <c r="H25" i="161"/>
  <c r="G25" i="161"/>
  <c r="V24" i="161"/>
  <c r="S24" i="161"/>
  <c r="T24" i="161"/>
  <c r="R24" i="161"/>
  <c r="I24" i="161"/>
  <c r="H24" i="161"/>
  <c r="G24" i="161"/>
  <c r="V23" i="161"/>
  <c r="S23" i="161"/>
  <c r="T23" i="161"/>
  <c r="R23" i="161"/>
  <c r="I23" i="161"/>
  <c r="H23" i="161"/>
  <c r="G23" i="161"/>
  <c r="V22" i="161"/>
  <c r="S22" i="161"/>
  <c r="T22" i="161"/>
  <c r="R22" i="161"/>
  <c r="I22" i="161"/>
  <c r="H22" i="161"/>
  <c r="G22" i="161"/>
  <c r="V21" i="161"/>
  <c r="S21" i="161"/>
  <c r="T21" i="161"/>
  <c r="R21" i="161"/>
  <c r="I21" i="161"/>
  <c r="H21" i="161"/>
  <c r="G21" i="161"/>
  <c r="V20" i="161"/>
  <c r="S20" i="161"/>
  <c r="T20" i="161"/>
  <c r="R20" i="161"/>
  <c r="I20" i="161"/>
  <c r="H20" i="161"/>
  <c r="G20" i="161"/>
  <c r="V19" i="161"/>
  <c r="S19" i="161"/>
  <c r="T19" i="161"/>
  <c r="R19" i="161"/>
  <c r="I19" i="161"/>
  <c r="H19" i="161"/>
  <c r="G19" i="161"/>
  <c r="V18" i="161"/>
  <c r="S18" i="161"/>
  <c r="T18" i="161"/>
  <c r="R18" i="161"/>
  <c r="I18" i="161"/>
  <c r="I27" i="161"/>
  <c r="H18" i="161"/>
  <c r="H27" i="161"/>
  <c r="G18" i="161"/>
  <c r="Q22" i="160"/>
  <c r="O22" i="160"/>
  <c r="V22" i="160"/>
  <c r="N22" i="160"/>
  <c r="M22" i="160"/>
  <c r="L22" i="160"/>
  <c r="K22" i="160"/>
  <c r="S22" i="160"/>
  <c r="T22" i="160"/>
  <c r="J22" i="160"/>
  <c r="R22" i="160"/>
  <c r="E22" i="160"/>
  <c r="V21" i="160"/>
  <c r="S21" i="160"/>
  <c r="T21" i="160"/>
  <c r="R21" i="160"/>
  <c r="I21" i="160"/>
  <c r="H21" i="160"/>
  <c r="G21" i="160"/>
  <c r="V20" i="160"/>
  <c r="S20" i="160"/>
  <c r="T20" i="160"/>
  <c r="R20" i="160"/>
  <c r="I20" i="160"/>
  <c r="H20" i="160"/>
  <c r="G20" i="160"/>
  <c r="V19" i="160"/>
  <c r="S19" i="160"/>
  <c r="T19" i="160"/>
  <c r="R19" i="160"/>
  <c r="I19" i="160"/>
  <c r="I22" i="160"/>
  <c r="H19" i="160"/>
  <c r="H22" i="160"/>
  <c r="G19" i="160"/>
  <c r="W25" i="159"/>
  <c r="Q25" i="159"/>
  <c r="P25" i="159"/>
  <c r="O25" i="159"/>
  <c r="V25" i="159"/>
  <c r="N25" i="159"/>
  <c r="M25" i="159"/>
  <c r="L25" i="159"/>
  <c r="K25" i="159"/>
  <c r="S25" i="159"/>
  <c r="T25" i="159"/>
  <c r="J25" i="159"/>
  <c r="R25" i="159"/>
  <c r="E25" i="159"/>
  <c r="V24" i="159"/>
  <c r="R24" i="159"/>
  <c r="T24" i="159"/>
  <c r="I24" i="159"/>
  <c r="H24" i="159"/>
  <c r="G24" i="159"/>
  <c r="V23" i="159"/>
  <c r="R23" i="159"/>
  <c r="T23" i="159"/>
  <c r="I23" i="159"/>
  <c r="H23" i="159"/>
  <c r="G23" i="159"/>
  <c r="V22" i="159"/>
  <c r="I22" i="159"/>
  <c r="H22" i="159"/>
  <c r="G22" i="159"/>
  <c r="V21" i="159"/>
  <c r="R21" i="159"/>
  <c r="T21" i="159"/>
  <c r="I21" i="159"/>
  <c r="H21" i="159"/>
  <c r="G21" i="159"/>
  <c r="V20" i="159"/>
  <c r="R20" i="159"/>
  <c r="T20" i="159"/>
  <c r="I20" i="159"/>
  <c r="H20" i="159"/>
  <c r="G20" i="159"/>
  <c r="V19" i="159"/>
  <c r="T19" i="159"/>
  <c r="R19" i="159"/>
  <c r="I19" i="159"/>
  <c r="I25" i="159"/>
  <c r="H19" i="159"/>
  <c r="H25" i="159"/>
  <c r="G19" i="159"/>
  <c r="F19" i="159"/>
  <c r="Q26" i="158"/>
  <c r="P26" i="158"/>
  <c r="O26" i="158"/>
  <c r="V26" i="158"/>
  <c r="N26" i="158"/>
  <c r="S26" i="158"/>
  <c r="T26" i="158"/>
  <c r="R26" i="158"/>
  <c r="E26" i="158"/>
  <c r="V25" i="158"/>
  <c r="S25" i="158"/>
  <c r="T25" i="158"/>
  <c r="R25" i="158"/>
  <c r="I25" i="158"/>
  <c r="H25" i="158"/>
  <c r="G25" i="158"/>
  <c r="V24" i="158"/>
  <c r="S24" i="158"/>
  <c r="T24" i="158"/>
  <c r="R24" i="158"/>
  <c r="I24" i="158"/>
  <c r="H24" i="158"/>
  <c r="G24" i="158"/>
  <c r="V23" i="158"/>
  <c r="S23" i="158"/>
  <c r="T23" i="158"/>
  <c r="R23" i="158"/>
  <c r="I23" i="158"/>
  <c r="H23" i="158"/>
  <c r="G23" i="158"/>
  <c r="V22" i="158"/>
  <c r="S22" i="158"/>
  <c r="T22" i="158"/>
  <c r="R22" i="158"/>
  <c r="I22" i="158"/>
  <c r="H22" i="158"/>
  <c r="G22" i="158"/>
  <c r="V21" i="158"/>
  <c r="S21" i="158"/>
  <c r="T21" i="158"/>
  <c r="R21" i="158"/>
  <c r="I21" i="158"/>
  <c r="H21" i="158"/>
  <c r="G21" i="158"/>
  <c r="V20" i="158"/>
  <c r="S20" i="158"/>
  <c r="T20" i="158"/>
  <c r="R20" i="158"/>
  <c r="I20" i="158"/>
  <c r="H20" i="158"/>
  <c r="G20" i="158"/>
  <c r="V19" i="158"/>
  <c r="S19" i="158"/>
  <c r="T19" i="158"/>
  <c r="R19" i="158"/>
  <c r="I19" i="158"/>
  <c r="H19" i="158"/>
  <c r="G19" i="158"/>
  <c r="Q28" i="157"/>
  <c r="P28" i="157"/>
  <c r="O28" i="157"/>
  <c r="V28" i="157"/>
  <c r="N28" i="157"/>
  <c r="M28" i="157"/>
  <c r="L28" i="157"/>
  <c r="K28" i="157"/>
  <c r="S28" i="157"/>
  <c r="T28" i="157"/>
  <c r="J28" i="157"/>
  <c r="R28" i="157"/>
  <c r="E28" i="157"/>
  <c r="V27" i="157"/>
  <c r="S27" i="157"/>
  <c r="T27" i="157"/>
  <c r="I27" i="157"/>
  <c r="H27" i="157"/>
  <c r="G27" i="157"/>
  <c r="V26" i="157"/>
  <c r="S26" i="157"/>
  <c r="T26" i="157"/>
  <c r="R26" i="157"/>
  <c r="I26" i="157"/>
  <c r="H26" i="157"/>
  <c r="G26" i="157"/>
  <c r="V25" i="157"/>
  <c r="S25" i="157"/>
  <c r="T25" i="157"/>
  <c r="I25" i="157"/>
  <c r="H25" i="157"/>
  <c r="G25" i="157"/>
  <c r="F25" i="157"/>
  <c r="V24" i="157"/>
  <c r="S24" i="157"/>
  <c r="T24" i="157"/>
  <c r="I24" i="157"/>
  <c r="H24" i="157"/>
  <c r="G24" i="157"/>
  <c r="V23" i="157"/>
  <c r="S23" i="157"/>
  <c r="T23" i="157"/>
  <c r="I23" i="157"/>
  <c r="H23" i="157"/>
  <c r="G23" i="157"/>
  <c r="V22" i="157"/>
  <c r="S22" i="157"/>
  <c r="T22" i="157"/>
  <c r="R22" i="157"/>
  <c r="I22" i="157"/>
  <c r="H22" i="157"/>
  <c r="G22" i="157"/>
  <c r="F22" i="157"/>
  <c r="V21" i="157"/>
  <c r="S21" i="157"/>
  <c r="T21" i="157"/>
  <c r="R21" i="157"/>
  <c r="I21" i="157"/>
  <c r="H21" i="157"/>
  <c r="G21" i="157"/>
  <c r="F21" i="157"/>
  <c r="V20" i="157"/>
  <c r="S20" i="157"/>
  <c r="T20" i="157"/>
  <c r="I20" i="157"/>
  <c r="H20" i="157"/>
  <c r="G20" i="157"/>
  <c r="V19" i="157"/>
  <c r="S19" i="157"/>
  <c r="T19" i="157"/>
  <c r="R19" i="157"/>
  <c r="I19" i="157"/>
  <c r="I28" i="157"/>
  <c r="H19" i="157"/>
  <c r="H28" i="157"/>
  <c r="G19" i="157"/>
  <c r="Q26" i="156"/>
  <c r="P26" i="156"/>
  <c r="O26" i="156"/>
  <c r="V26" i="156"/>
  <c r="N26" i="156"/>
  <c r="R26" i="156"/>
  <c r="E26" i="156"/>
  <c r="V25" i="156"/>
  <c r="S25" i="156"/>
  <c r="T25" i="156"/>
  <c r="R25" i="156"/>
  <c r="I25" i="156"/>
  <c r="H25" i="156"/>
  <c r="G25" i="156"/>
  <c r="V24" i="156"/>
  <c r="S24" i="156"/>
  <c r="T24" i="156"/>
  <c r="R24" i="156"/>
  <c r="I24" i="156"/>
  <c r="H24" i="156"/>
  <c r="G24" i="156"/>
  <c r="V23" i="156"/>
  <c r="S23" i="156"/>
  <c r="T23" i="156"/>
  <c r="R23" i="156"/>
  <c r="I23" i="156"/>
  <c r="H23" i="156"/>
  <c r="G23" i="156"/>
  <c r="V22" i="156"/>
  <c r="S22" i="156"/>
  <c r="T22" i="156"/>
  <c r="R22" i="156"/>
  <c r="I22" i="156"/>
  <c r="H22" i="156"/>
  <c r="G22" i="156"/>
  <c r="V21" i="156"/>
  <c r="S21" i="156"/>
  <c r="T21" i="156"/>
  <c r="R21" i="156"/>
  <c r="I21" i="156"/>
  <c r="H21" i="156"/>
  <c r="G21" i="156"/>
  <c r="V20" i="156"/>
  <c r="S20" i="156"/>
  <c r="T20" i="156"/>
  <c r="R20" i="156"/>
  <c r="I20" i="156"/>
  <c r="H20" i="156"/>
  <c r="G20" i="156"/>
  <c r="F20" i="156"/>
  <c r="V19" i="156"/>
  <c r="S19" i="156"/>
  <c r="T19" i="156"/>
  <c r="R19" i="156"/>
  <c r="I19" i="156"/>
  <c r="H19" i="156"/>
  <c r="G19" i="156"/>
  <c r="F19" i="156"/>
  <c r="E22" i="155"/>
  <c r="V20" i="155"/>
  <c r="W20" i="155"/>
  <c r="P20" i="155"/>
  <c r="O20" i="155"/>
  <c r="N20" i="155"/>
  <c r="M20" i="155"/>
  <c r="L20" i="155"/>
  <c r="U20" i="155"/>
  <c r="K20" i="155"/>
  <c r="J20" i="155"/>
  <c r="R20" i="155"/>
  <c r="S20" i="155"/>
  <c r="I20" i="155"/>
  <c r="Q20" i="155"/>
  <c r="G20" i="155"/>
  <c r="D20" i="155"/>
  <c r="U19" i="155"/>
  <c r="R19" i="155"/>
  <c r="S19" i="155"/>
  <c r="Q19" i="155"/>
  <c r="H19" i="155"/>
  <c r="H20" i="155"/>
  <c r="G19" i="155"/>
  <c r="F19" i="155"/>
  <c r="Q25" i="154"/>
  <c r="P25" i="154"/>
  <c r="O25" i="154"/>
  <c r="S25" i="154"/>
  <c r="N25" i="154"/>
  <c r="M25" i="154"/>
  <c r="L25" i="154"/>
  <c r="R25" i="154"/>
  <c r="K25" i="154"/>
  <c r="J25" i="154"/>
  <c r="E25" i="154"/>
  <c r="V24" i="154"/>
  <c r="S24" i="154"/>
  <c r="R24" i="154"/>
  <c r="T24" i="154"/>
  <c r="I24" i="154"/>
  <c r="H24" i="154"/>
  <c r="G24" i="154"/>
  <c r="V23" i="154"/>
  <c r="S23" i="154"/>
  <c r="R23" i="154"/>
  <c r="T23" i="154"/>
  <c r="I23" i="154"/>
  <c r="H23" i="154"/>
  <c r="G23" i="154"/>
  <c r="V22" i="154"/>
  <c r="S22" i="154"/>
  <c r="R22" i="154"/>
  <c r="T22" i="154"/>
  <c r="I22" i="154"/>
  <c r="H22" i="154"/>
  <c r="G22" i="154"/>
  <c r="V21" i="154"/>
  <c r="S21" i="154"/>
  <c r="T21" i="154"/>
  <c r="R21" i="154"/>
  <c r="I21" i="154"/>
  <c r="H21" i="154"/>
  <c r="G21" i="154"/>
  <c r="V20" i="154"/>
  <c r="S20" i="154"/>
  <c r="R20" i="154"/>
  <c r="T20" i="154"/>
  <c r="I20" i="154"/>
  <c r="H20" i="154"/>
  <c r="G20" i="154"/>
  <c r="V19" i="154"/>
  <c r="S19" i="154"/>
  <c r="R19" i="154"/>
  <c r="T19" i="154"/>
  <c r="I19" i="154"/>
  <c r="I25" i="154"/>
  <c r="H19" i="154"/>
  <c r="G19" i="154"/>
  <c r="Q25" i="153"/>
  <c r="P25" i="153"/>
  <c r="O25" i="153"/>
  <c r="V25" i="153"/>
  <c r="N25" i="153"/>
  <c r="M25" i="153"/>
  <c r="L25" i="153"/>
  <c r="K25" i="153"/>
  <c r="S25" i="153"/>
  <c r="T25" i="153"/>
  <c r="J25" i="153"/>
  <c r="R25" i="153"/>
  <c r="E25" i="153"/>
  <c r="V24" i="153"/>
  <c r="S24" i="153"/>
  <c r="T24" i="153"/>
  <c r="R24" i="153"/>
  <c r="I24" i="153"/>
  <c r="H24" i="153"/>
  <c r="G24" i="153"/>
  <c r="V23" i="153"/>
  <c r="S23" i="153"/>
  <c r="T23" i="153"/>
  <c r="R23" i="153"/>
  <c r="I23" i="153"/>
  <c r="H23" i="153"/>
  <c r="G23" i="153"/>
  <c r="V22" i="153"/>
  <c r="S22" i="153"/>
  <c r="T22" i="153"/>
  <c r="R22" i="153"/>
  <c r="I22" i="153"/>
  <c r="H22" i="153"/>
  <c r="G22" i="153"/>
  <c r="V21" i="153"/>
  <c r="S21" i="153"/>
  <c r="T21" i="153"/>
  <c r="R21" i="153"/>
  <c r="I21" i="153"/>
  <c r="H21" i="153"/>
  <c r="G21" i="153"/>
  <c r="V20" i="153"/>
  <c r="S20" i="153"/>
  <c r="T20" i="153"/>
  <c r="R20" i="153"/>
  <c r="I20" i="153"/>
  <c r="H20" i="153"/>
  <c r="G20" i="153"/>
  <c r="V19" i="153"/>
  <c r="S19" i="153"/>
  <c r="T19" i="153"/>
  <c r="R19" i="153"/>
  <c r="I19" i="153"/>
  <c r="I25" i="153"/>
  <c r="H19" i="153"/>
  <c r="H25" i="153"/>
  <c r="G19" i="153"/>
  <c r="X25" i="152"/>
  <c r="R25" i="152"/>
  <c r="Q25" i="152"/>
  <c r="P25" i="152"/>
  <c r="O25" i="152"/>
  <c r="W25" i="152"/>
  <c r="Y25" i="152"/>
  <c r="N25" i="152"/>
  <c r="M25" i="152"/>
  <c r="L25" i="152"/>
  <c r="T25" i="152"/>
  <c r="K25" i="152"/>
  <c r="S25" i="152"/>
  <c r="F25" i="152"/>
  <c r="W24" i="152"/>
  <c r="T24" i="152"/>
  <c r="U24" i="152"/>
  <c r="S24" i="152"/>
  <c r="J24" i="152"/>
  <c r="I24" i="152"/>
  <c r="H24" i="152"/>
  <c r="W23" i="152"/>
  <c r="T23" i="152"/>
  <c r="U23" i="152"/>
  <c r="S23" i="152"/>
  <c r="J23" i="152"/>
  <c r="I23" i="152"/>
  <c r="H23" i="152"/>
  <c r="W22" i="152"/>
  <c r="T22" i="152"/>
  <c r="U22" i="152"/>
  <c r="S22" i="152"/>
  <c r="J22" i="152"/>
  <c r="I22" i="152"/>
  <c r="H22" i="152"/>
  <c r="W21" i="152"/>
  <c r="T21" i="152"/>
  <c r="U21" i="152"/>
  <c r="S21" i="152"/>
  <c r="J21" i="152"/>
  <c r="I21" i="152"/>
  <c r="H21" i="152"/>
  <c r="W20" i="152"/>
  <c r="T20" i="152"/>
  <c r="U20" i="152"/>
  <c r="S20" i="152"/>
  <c r="J20" i="152"/>
  <c r="I20" i="152"/>
  <c r="H20" i="152"/>
  <c r="W19" i="152"/>
  <c r="T19" i="152"/>
  <c r="U19" i="152"/>
  <c r="S19" i="152"/>
  <c r="J19" i="152"/>
  <c r="J25" i="152"/>
  <c r="I19" i="152"/>
  <c r="I25" i="152"/>
  <c r="H19" i="152"/>
  <c r="W27" i="151"/>
  <c r="Q27" i="151"/>
  <c r="P27" i="151"/>
  <c r="O27" i="151"/>
  <c r="V27" i="151"/>
  <c r="N27" i="151"/>
  <c r="M27" i="151"/>
  <c r="L27" i="151"/>
  <c r="K27" i="151"/>
  <c r="S27" i="151"/>
  <c r="T27" i="151"/>
  <c r="J27" i="151"/>
  <c r="R27" i="151"/>
  <c r="E27" i="151"/>
  <c r="V26" i="151"/>
  <c r="S26" i="151"/>
  <c r="T26" i="151"/>
  <c r="R26" i="151"/>
  <c r="I26" i="151"/>
  <c r="H26" i="151"/>
  <c r="G26" i="151"/>
  <c r="V25" i="151"/>
  <c r="S25" i="151"/>
  <c r="T25" i="151"/>
  <c r="R25" i="151"/>
  <c r="I25" i="151"/>
  <c r="H25" i="151"/>
  <c r="G25" i="151"/>
  <c r="V24" i="151"/>
  <c r="S24" i="151"/>
  <c r="T24" i="151"/>
  <c r="R24" i="151"/>
  <c r="I24" i="151"/>
  <c r="H24" i="151"/>
  <c r="G24" i="151"/>
  <c r="V23" i="151"/>
  <c r="S23" i="151"/>
  <c r="T23" i="151"/>
  <c r="R23" i="151"/>
  <c r="I23" i="151"/>
  <c r="H23" i="151"/>
  <c r="G23" i="151"/>
  <c r="V22" i="151"/>
  <c r="S22" i="151"/>
  <c r="T22" i="151"/>
  <c r="R22" i="151"/>
  <c r="I22" i="151"/>
  <c r="H22" i="151"/>
  <c r="G22" i="151"/>
  <c r="V21" i="151"/>
  <c r="R21" i="151"/>
  <c r="I21" i="151"/>
  <c r="H21" i="151"/>
  <c r="G21" i="151"/>
  <c r="V20" i="151"/>
  <c r="S20" i="151"/>
  <c r="T20" i="151"/>
  <c r="R20" i="151"/>
  <c r="I20" i="151"/>
  <c r="H20" i="151"/>
  <c r="G20" i="151"/>
  <c r="V19" i="151"/>
  <c r="S19" i="151"/>
  <c r="T19" i="151"/>
  <c r="R19" i="151"/>
  <c r="I19" i="151"/>
  <c r="I27" i="151"/>
  <c r="H19" i="151"/>
  <c r="H27" i="151"/>
  <c r="G19" i="151"/>
  <c r="Q23" i="150"/>
  <c r="P23" i="150"/>
  <c r="O23" i="150"/>
  <c r="V23" i="150"/>
  <c r="N23" i="150"/>
  <c r="R23" i="150"/>
  <c r="M23" i="150"/>
  <c r="E23" i="150"/>
  <c r="V22" i="150"/>
  <c r="S22" i="150"/>
  <c r="T22" i="150"/>
  <c r="R22" i="150"/>
  <c r="I22" i="150"/>
  <c r="H22" i="150"/>
  <c r="G22" i="150"/>
  <c r="V21" i="150"/>
  <c r="S21" i="150"/>
  <c r="T21" i="150"/>
  <c r="R21" i="150"/>
  <c r="I21" i="150"/>
  <c r="H21" i="150"/>
  <c r="G21" i="150"/>
  <c r="V20" i="150"/>
  <c r="S20" i="150"/>
  <c r="T20" i="150"/>
  <c r="R20" i="150"/>
  <c r="I20" i="150"/>
  <c r="H20" i="150"/>
  <c r="G20" i="150"/>
  <c r="V19" i="150"/>
  <c r="S19" i="150"/>
  <c r="T19" i="150"/>
  <c r="R19" i="150"/>
  <c r="I19" i="150"/>
  <c r="H19" i="150"/>
  <c r="G19" i="150"/>
  <c r="F19" i="150"/>
  <c r="W19" i="150"/>
  <c r="X19" i="150"/>
  <c r="V18" i="150"/>
  <c r="S18" i="150"/>
  <c r="T18" i="150"/>
  <c r="R18" i="150"/>
  <c r="I18" i="150"/>
  <c r="H18" i="150"/>
  <c r="G18" i="150"/>
  <c r="U25" i="152"/>
  <c r="Q35" i="149"/>
  <c r="P35" i="149"/>
  <c r="O35" i="149"/>
  <c r="V35" i="149"/>
  <c r="N35" i="149"/>
  <c r="M35" i="149"/>
  <c r="L35" i="149"/>
  <c r="K35" i="149"/>
  <c r="S35" i="149"/>
  <c r="T35" i="149"/>
  <c r="J35" i="149"/>
  <c r="R35" i="149"/>
  <c r="E35" i="149"/>
  <c r="V34" i="149"/>
  <c r="S34" i="149"/>
  <c r="T34" i="149"/>
  <c r="R34" i="149"/>
  <c r="I34" i="149"/>
  <c r="H34" i="149"/>
  <c r="G34" i="149"/>
  <c r="V33" i="149"/>
  <c r="S33" i="149"/>
  <c r="T33" i="149"/>
  <c r="R33" i="149"/>
  <c r="I33" i="149"/>
  <c r="H33" i="149"/>
  <c r="G33" i="149"/>
  <c r="V32" i="149"/>
  <c r="S32" i="149"/>
  <c r="T32" i="149"/>
  <c r="R32" i="149"/>
  <c r="I32" i="149"/>
  <c r="H32" i="149"/>
  <c r="G32" i="149"/>
  <c r="F32" i="149"/>
  <c r="W32" i="149"/>
  <c r="V31" i="149"/>
  <c r="S31" i="149"/>
  <c r="T31" i="149"/>
  <c r="R31" i="149"/>
  <c r="I31" i="149"/>
  <c r="H31" i="149"/>
  <c r="G31" i="149"/>
  <c r="F31" i="149"/>
  <c r="W31" i="149"/>
  <c r="V30" i="149"/>
  <c r="S30" i="149"/>
  <c r="T30" i="149"/>
  <c r="R30" i="149"/>
  <c r="I30" i="149"/>
  <c r="H30" i="149"/>
  <c r="G30" i="149"/>
  <c r="V29" i="149"/>
  <c r="S29" i="149"/>
  <c r="T29" i="149"/>
  <c r="R29" i="149"/>
  <c r="I29" i="149"/>
  <c r="H29" i="149"/>
  <c r="G29" i="149"/>
  <c r="V28" i="149"/>
  <c r="S28" i="149"/>
  <c r="T28" i="149"/>
  <c r="R28" i="149"/>
  <c r="I28" i="149"/>
  <c r="H28" i="149"/>
  <c r="G28" i="149"/>
  <c r="V27" i="149"/>
  <c r="S27" i="149"/>
  <c r="T27" i="149"/>
  <c r="R27" i="149"/>
  <c r="I27" i="149"/>
  <c r="H27" i="149"/>
  <c r="G27" i="149"/>
  <c r="V26" i="149"/>
  <c r="S26" i="149"/>
  <c r="T26" i="149"/>
  <c r="R26" i="149"/>
  <c r="I26" i="149"/>
  <c r="H26" i="149"/>
  <c r="G26" i="149"/>
  <c r="V25" i="149"/>
  <c r="S25" i="149"/>
  <c r="T25" i="149"/>
  <c r="R25" i="149"/>
  <c r="I25" i="149"/>
  <c r="H25" i="149"/>
  <c r="G25" i="149"/>
  <c r="F25" i="149"/>
  <c r="W25" i="149"/>
  <c r="X25" i="149"/>
  <c r="V24" i="149"/>
  <c r="S24" i="149"/>
  <c r="T24" i="149"/>
  <c r="R24" i="149"/>
  <c r="I24" i="149"/>
  <c r="H24" i="149"/>
  <c r="G24" i="149"/>
  <c r="F24" i="149"/>
  <c r="W24" i="149"/>
  <c r="V23" i="149"/>
  <c r="S23" i="149"/>
  <c r="T23" i="149"/>
  <c r="R23" i="149"/>
  <c r="I23" i="149"/>
  <c r="H23" i="149"/>
  <c r="G23" i="149"/>
  <c r="F23" i="149"/>
  <c r="W23" i="149"/>
  <c r="V22" i="149"/>
  <c r="S22" i="149"/>
  <c r="T22" i="149"/>
  <c r="R22" i="149"/>
  <c r="I22" i="149"/>
  <c r="H22" i="149"/>
  <c r="G22" i="149"/>
  <c r="V21" i="149"/>
  <c r="S21" i="149"/>
  <c r="T21" i="149"/>
  <c r="R21" i="149"/>
  <c r="I21" i="149"/>
  <c r="H21" i="149"/>
  <c r="G21" i="149"/>
  <c r="V20" i="149"/>
  <c r="S20" i="149"/>
  <c r="T20" i="149"/>
  <c r="R20" i="149"/>
  <c r="I20" i="149"/>
  <c r="H20" i="149"/>
  <c r="G20" i="149"/>
  <c r="V19" i="149"/>
  <c r="S19" i="149"/>
  <c r="T19" i="149"/>
  <c r="R19" i="149"/>
  <c r="I19" i="149"/>
  <c r="H19" i="149"/>
  <c r="G19" i="149"/>
  <c r="V18" i="149"/>
  <c r="S18" i="149"/>
  <c r="T18" i="149"/>
  <c r="R18" i="149"/>
  <c r="I18" i="149"/>
  <c r="H18" i="149"/>
  <c r="G18" i="149"/>
  <c r="V17" i="149"/>
  <c r="S17" i="149"/>
  <c r="T17" i="149"/>
  <c r="R17" i="149"/>
  <c r="I17" i="149"/>
  <c r="I35" i="149"/>
  <c r="H17" i="149"/>
  <c r="H35" i="149"/>
  <c r="G17" i="149"/>
  <c r="Q35" i="148"/>
  <c r="P35" i="148"/>
  <c r="O35" i="148"/>
  <c r="V35" i="148"/>
  <c r="X35" i="148"/>
  <c r="N35" i="148"/>
  <c r="M35" i="148"/>
  <c r="L35" i="148"/>
  <c r="K35" i="148"/>
  <c r="S35" i="148"/>
  <c r="T35" i="148"/>
  <c r="J35" i="148"/>
  <c r="R35" i="148"/>
  <c r="E35" i="148"/>
  <c r="V34" i="148"/>
  <c r="T34" i="148"/>
  <c r="I34" i="148"/>
  <c r="H34" i="148"/>
  <c r="G34" i="148"/>
  <c r="V33" i="148"/>
  <c r="I33" i="148"/>
  <c r="H33" i="148"/>
  <c r="G33" i="148"/>
  <c r="F33" i="148"/>
  <c r="W33" i="148"/>
  <c r="X33" i="148"/>
  <c r="V32" i="148"/>
  <c r="I32" i="148"/>
  <c r="H32" i="148"/>
  <c r="G32" i="148"/>
  <c r="V31" i="148"/>
  <c r="I31" i="148"/>
  <c r="H31" i="148"/>
  <c r="G31" i="148"/>
  <c r="V30" i="148"/>
  <c r="I30" i="148"/>
  <c r="H30" i="148"/>
  <c r="G30" i="148"/>
  <c r="V29" i="148"/>
  <c r="I29" i="148"/>
  <c r="H29" i="148"/>
  <c r="G29" i="148"/>
  <c r="V28" i="148"/>
  <c r="I28" i="148"/>
  <c r="H28" i="148"/>
  <c r="G28" i="148"/>
  <c r="V27" i="148"/>
  <c r="I27" i="148"/>
  <c r="H27" i="148"/>
  <c r="G27" i="148"/>
  <c r="V26" i="148"/>
  <c r="I26" i="148"/>
  <c r="H26" i="148"/>
  <c r="G26" i="148"/>
  <c r="V25" i="148"/>
  <c r="T25" i="148"/>
  <c r="I25" i="148"/>
  <c r="H25" i="148"/>
  <c r="G25" i="148"/>
  <c r="V24" i="148"/>
  <c r="T24" i="148"/>
  <c r="I24" i="148"/>
  <c r="H24" i="148"/>
  <c r="G24" i="148"/>
  <c r="V23" i="148"/>
  <c r="T23" i="148"/>
  <c r="I23" i="148"/>
  <c r="H23" i="148"/>
  <c r="G23" i="148"/>
  <c r="V22" i="148"/>
  <c r="R22" i="148"/>
  <c r="T22" i="148"/>
  <c r="I22" i="148"/>
  <c r="H22" i="148"/>
  <c r="G22" i="148"/>
  <c r="V21" i="148"/>
  <c r="R21" i="148"/>
  <c r="T21" i="148"/>
  <c r="I21" i="148"/>
  <c r="H21" i="148"/>
  <c r="G21" i="148"/>
  <c r="V20" i="148"/>
  <c r="R20" i="148"/>
  <c r="T20" i="148"/>
  <c r="I20" i="148"/>
  <c r="H20" i="148"/>
  <c r="G20" i="148"/>
  <c r="F20" i="148"/>
  <c r="W20" i="148"/>
  <c r="X20" i="148"/>
  <c r="V19" i="148"/>
  <c r="I19" i="148"/>
  <c r="H19" i="148"/>
  <c r="G19" i="148"/>
  <c r="W18" i="148"/>
  <c r="V18" i="148"/>
  <c r="X18" i="148"/>
  <c r="R18" i="148"/>
  <c r="T18" i="148"/>
  <c r="I18" i="148"/>
  <c r="I35" i="148"/>
  <c r="H18" i="148"/>
  <c r="H35" i="148"/>
  <c r="S22" i="147"/>
  <c r="R22" i="147"/>
  <c r="T22" i="147"/>
  <c r="Q22" i="147"/>
  <c r="P22" i="147"/>
  <c r="O22" i="147"/>
  <c r="N22" i="147"/>
  <c r="M22" i="147"/>
  <c r="V22" i="147"/>
  <c r="L22" i="147"/>
  <c r="K22" i="147"/>
  <c r="J22" i="147"/>
  <c r="E22" i="147"/>
  <c r="V20" i="147"/>
  <c r="S20" i="147"/>
  <c r="I20" i="147"/>
  <c r="H20" i="147"/>
  <c r="G20" i="147"/>
  <c r="V19" i="147"/>
  <c r="S19" i="147"/>
  <c r="I19" i="147"/>
  <c r="H19" i="147"/>
  <c r="G19" i="147"/>
  <c r="V18" i="147"/>
  <c r="S18" i="147"/>
  <c r="I18" i="147"/>
  <c r="I22" i="147"/>
  <c r="H18" i="147"/>
  <c r="H22" i="147"/>
  <c r="G18" i="147"/>
  <c r="Q28" i="146"/>
  <c r="P28" i="146"/>
  <c r="O28" i="146"/>
  <c r="V28" i="146"/>
  <c r="X28" i="146"/>
  <c r="N28" i="146"/>
  <c r="R28" i="146"/>
  <c r="S28" i="146"/>
  <c r="T28" i="146"/>
  <c r="E28" i="146"/>
  <c r="V27" i="146"/>
  <c r="V26" i="146"/>
  <c r="S26" i="146"/>
  <c r="T26" i="146"/>
  <c r="R26" i="146"/>
  <c r="I26" i="146"/>
  <c r="H26" i="146"/>
  <c r="G26" i="146"/>
  <c r="F26" i="146"/>
  <c r="W26" i="146"/>
  <c r="V25" i="146"/>
  <c r="X25" i="146"/>
  <c r="S25" i="146"/>
  <c r="T25" i="146"/>
  <c r="R25" i="146"/>
  <c r="I25" i="146"/>
  <c r="H25" i="146"/>
  <c r="G25" i="146"/>
  <c r="F25" i="146"/>
  <c r="W25" i="146"/>
  <c r="V24" i="146"/>
  <c r="S24" i="146"/>
  <c r="T24" i="146"/>
  <c r="R24" i="146"/>
  <c r="I24" i="146"/>
  <c r="H24" i="146"/>
  <c r="G24" i="146"/>
  <c r="F24" i="146"/>
  <c r="W24" i="146"/>
  <c r="V23" i="146"/>
  <c r="X23" i="146"/>
  <c r="S23" i="146"/>
  <c r="T23" i="146"/>
  <c r="R23" i="146"/>
  <c r="I23" i="146"/>
  <c r="H23" i="146"/>
  <c r="G23" i="146"/>
  <c r="F23" i="146"/>
  <c r="W23" i="146"/>
  <c r="V22" i="146"/>
  <c r="X22" i="146"/>
  <c r="S22" i="146"/>
  <c r="T22" i="146"/>
  <c r="R22" i="146"/>
  <c r="I22" i="146"/>
  <c r="H22" i="146"/>
  <c r="G22" i="146"/>
  <c r="F22" i="146"/>
  <c r="W22" i="146"/>
  <c r="V21" i="146"/>
  <c r="X21" i="146"/>
  <c r="S21" i="146"/>
  <c r="T21" i="146"/>
  <c r="R21" i="146"/>
  <c r="I21" i="146"/>
  <c r="H21" i="146"/>
  <c r="G21" i="146"/>
  <c r="F21" i="146"/>
  <c r="W21" i="146"/>
  <c r="V20" i="146"/>
  <c r="S20" i="146"/>
  <c r="T20" i="146"/>
  <c r="R20" i="146"/>
  <c r="I20" i="146"/>
  <c r="H20" i="146"/>
  <c r="G20" i="146"/>
  <c r="F20" i="146"/>
  <c r="W20" i="146"/>
  <c r="V19" i="146"/>
  <c r="X19" i="146"/>
  <c r="S19" i="146"/>
  <c r="T19" i="146"/>
  <c r="R19" i="146"/>
  <c r="I19" i="146"/>
  <c r="H19" i="146"/>
  <c r="G19" i="146"/>
  <c r="F19" i="146"/>
  <c r="W19" i="146"/>
  <c r="V18" i="146"/>
  <c r="X18" i="146"/>
  <c r="S18" i="146"/>
  <c r="T18" i="146"/>
  <c r="R18" i="146"/>
  <c r="I18" i="146"/>
  <c r="H18" i="146"/>
  <c r="G18" i="146"/>
  <c r="F18" i="146"/>
  <c r="W18" i="146"/>
  <c r="Q27" i="145"/>
  <c r="P27" i="145"/>
  <c r="O27" i="145"/>
  <c r="V27" i="145"/>
  <c r="X27" i="145"/>
  <c r="N27" i="145"/>
  <c r="M27" i="145"/>
  <c r="L27" i="145"/>
  <c r="K27" i="145"/>
  <c r="S27" i="145"/>
  <c r="T27" i="145"/>
  <c r="J27" i="145"/>
  <c r="R27" i="145"/>
  <c r="E27" i="145"/>
  <c r="V26" i="145"/>
  <c r="S26" i="145"/>
  <c r="T26" i="145"/>
  <c r="R26" i="145"/>
  <c r="I26" i="145"/>
  <c r="H26" i="145"/>
  <c r="G26" i="145"/>
  <c r="V25" i="145"/>
  <c r="S25" i="145"/>
  <c r="T25" i="145"/>
  <c r="R25" i="145"/>
  <c r="I25" i="145"/>
  <c r="H25" i="145"/>
  <c r="V24" i="145"/>
  <c r="S24" i="145"/>
  <c r="T24" i="145"/>
  <c r="R24" i="145"/>
  <c r="I24" i="145"/>
  <c r="H24" i="145"/>
  <c r="G24" i="145"/>
  <c r="V23" i="145"/>
  <c r="S23" i="145"/>
  <c r="T23" i="145"/>
  <c r="R23" i="145"/>
  <c r="I23" i="145"/>
  <c r="H23" i="145"/>
  <c r="V22" i="145"/>
  <c r="S22" i="145"/>
  <c r="T22" i="145"/>
  <c r="R22" i="145"/>
  <c r="I22" i="145"/>
  <c r="H22" i="145"/>
  <c r="G22" i="145"/>
  <c r="V21" i="145"/>
  <c r="S21" i="145"/>
  <c r="T21" i="145"/>
  <c r="R21" i="145"/>
  <c r="I21" i="145"/>
  <c r="H21" i="145"/>
  <c r="V20" i="145"/>
  <c r="S20" i="145"/>
  <c r="T20" i="145"/>
  <c r="R20" i="145"/>
  <c r="I20" i="145"/>
  <c r="H20" i="145"/>
  <c r="G20" i="145"/>
  <c r="V19" i="145"/>
  <c r="S19" i="145"/>
  <c r="T19" i="145"/>
  <c r="R19" i="145"/>
  <c r="I19" i="145"/>
  <c r="H19" i="145"/>
  <c r="V18" i="145"/>
  <c r="S18" i="145"/>
  <c r="T18" i="145"/>
  <c r="R18" i="145"/>
  <c r="I18" i="145"/>
  <c r="I27" i="145"/>
  <c r="H18" i="145"/>
  <c r="H27" i="145"/>
  <c r="G18" i="145"/>
  <c r="W23" i="144"/>
  <c r="Q23" i="144"/>
  <c r="P23" i="144"/>
  <c r="O23" i="144"/>
  <c r="V23" i="144"/>
  <c r="X23" i="144"/>
  <c r="N23" i="144"/>
  <c r="M23" i="144"/>
  <c r="L23" i="144"/>
  <c r="K23" i="144"/>
  <c r="S23" i="144"/>
  <c r="T23" i="144"/>
  <c r="J23" i="144"/>
  <c r="R23" i="144"/>
  <c r="E23" i="144"/>
  <c r="V22" i="144"/>
  <c r="H22" i="144"/>
  <c r="V21" i="144"/>
  <c r="H21" i="144"/>
  <c r="V20" i="144"/>
  <c r="S20" i="144"/>
  <c r="T20" i="144"/>
  <c r="R20" i="144"/>
  <c r="I20" i="144"/>
  <c r="H20" i="144"/>
  <c r="F20" i="144"/>
  <c r="V19" i="144"/>
  <c r="S19" i="144"/>
  <c r="T19" i="144"/>
  <c r="R19" i="144"/>
  <c r="I19" i="144"/>
  <c r="H19" i="144"/>
  <c r="F19" i="144"/>
  <c r="V18" i="144"/>
  <c r="S18" i="144"/>
  <c r="T18" i="144"/>
  <c r="R18" i="144"/>
  <c r="I18" i="144"/>
  <c r="I23" i="144"/>
  <c r="H18" i="144"/>
  <c r="H23" i="144"/>
  <c r="F18" i="144"/>
  <c r="Q27" i="143"/>
  <c r="P27" i="143"/>
  <c r="O27" i="143"/>
  <c r="V27" i="143"/>
  <c r="X27" i="143"/>
  <c r="N27" i="143"/>
  <c r="M27" i="143"/>
  <c r="L27" i="143"/>
  <c r="K27" i="143"/>
  <c r="S27" i="143"/>
  <c r="T27" i="143"/>
  <c r="J27" i="143"/>
  <c r="R27" i="143"/>
  <c r="I27" i="143"/>
  <c r="H27" i="143"/>
  <c r="E27" i="143"/>
  <c r="V26" i="143"/>
  <c r="V25" i="143"/>
  <c r="S25" i="143"/>
  <c r="T25" i="143"/>
  <c r="R25" i="143"/>
  <c r="F25" i="143"/>
  <c r="V24" i="143"/>
  <c r="S24" i="143"/>
  <c r="T24" i="143"/>
  <c r="R24" i="143"/>
  <c r="V23" i="143"/>
  <c r="S23" i="143"/>
  <c r="T23" i="143"/>
  <c r="R23" i="143"/>
  <c r="G23" i="143"/>
  <c r="V22" i="143"/>
  <c r="S22" i="143"/>
  <c r="T22" i="143"/>
  <c r="R22" i="143"/>
  <c r="G22" i="143"/>
  <c r="V21" i="143"/>
  <c r="S21" i="143"/>
  <c r="T21" i="143"/>
  <c r="R21" i="143"/>
  <c r="G21" i="143"/>
  <c r="V20" i="143"/>
  <c r="S20" i="143"/>
  <c r="T20" i="143"/>
  <c r="R20" i="143"/>
  <c r="G20" i="143"/>
  <c r="V19" i="143"/>
  <c r="S19" i="143"/>
  <c r="T19" i="143"/>
  <c r="R19" i="143"/>
  <c r="G19" i="143"/>
  <c r="V18" i="143"/>
  <c r="S18" i="143"/>
  <c r="T18" i="143"/>
  <c r="R18" i="143"/>
  <c r="G18" i="143"/>
  <c r="Q30" i="142"/>
  <c r="P30" i="142"/>
  <c r="O30" i="142"/>
  <c r="V30" i="142"/>
  <c r="N30" i="142"/>
  <c r="M30" i="142"/>
  <c r="L30" i="142"/>
  <c r="K30" i="142"/>
  <c r="S30" i="142"/>
  <c r="T30" i="142"/>
  <c r="J30" i="142"/>
  <c r="R30" i="142"/>
  <c r="E30" i="142"/>
  <c r="V29" i="142"/>
  <c r="S29" i="142"/>
  <c r="I29" i="142"/>
  <c r="H29" i="142"/>
  <c r="V28" i="142"/>
  <c r="S28" i="142"/>
  <c r="I28" i="142"/>
  <c r="H28" i="142"/>
  <c r="V27" i="142"/>
  <c r="S27" i="142"/>
  <c r="I27" i="142"/>
  <c r="H27" i="142"/>
  <c r="V26" i="142"/>
  <c r="S26" i="142"/>
  <c r="T26" i="142"/>
  <c r="R26" i="142"/>
  <c r="I26" i="142"/>
  <c r="H26" i="142"/>
  <c r="V25" i="142"/>
  <c r="S25" i="142"/>
  <c r="T25" i="142"/>
  <c r="R25" i="142"/>
  <c r="I25" i="142"/>
  <c r="H25" i="142"/>
  <c r="V24" i="142"/>
  <c r="S24" i="142"/>
  <c r="T24" i="142"/>
  <c r="R24" i="142"/>
  <c r="I24" i="142"/>
  <c r="H24" i="142"/>
  <c r="V23" i="142"/>
  <c r="S23" i="142"/>
  <c r="T23" i="142"/>
  <c r="R23" i="142"/>
  <c r="I23" i="142"/>
  <c r="H23" i="142"/>
  <c r="V22" i="142"/>
  <c r="I22" i="142"/>
  <c r="H22" i="142"/>
  <c r="V21" i="142"/>
  <c r="I21" i="142"/>
  <c r="H21" i="142"/>
  <c r="V20" i="142"/>
  <c r="I20" i="142"/>
  <c r="H20" i="142"/>
  <c r="V19" i="142"/>
  <c r="S19" i="142"/>
  <c r="T19" i="142"/>
  <c r="R19" i="142"/>
  <c r="I19" i="142"/>
  <c r="H19" i="142"/>
  <c r="V18" i="142"/>
  <c r="S18" i="142"/>
  <c r="T18" i="142"/>
  <c r="R18" i="142"/>
  <c r="I18" i="142"/>
  <c r="I30" i="142"/>
  <c r="H18" i="142"/>
  <c r="H30" i="142"/>
  <c r="W36" i="141"/>
  <c r="X36" i="141"/>
  <c r="Q36" i="141"/>
  <c r="P36" i="141"/>
  <c r="O36" i="141"/>
  <c r="V36" i="141"/>
  <c r="N36" i="141"/>
  <c r="M36" i="141"/>
  <c r="L36" i="141"/>
  <c r="K36" i="141"/>
  <c r="S36" i="141"/>
  <c r="T36" i="141"/>
  <c r="J36" i="141"/>
  <c r="R36" i="141"/>
  <c r="I36" i="141"/>
  <c r="H36" i="141"/>
  <c r="E36" i="141"/>
  <c r="V35" i="141"/>
  <c r="S35" i="141"/>
  <c r="T35" i="141"/>
  <c r="R35" i="141"/>
  <c r="I35" i="141"/>
  <c r="H35" i="141"/>
  <c r="F35" i="141"/>
  <c r="V34" i="141"/>
  <c r="S34" i="141"/>
  <c r="T34" i="141"/>
  <c r="R34" i="141"/>
  <c r="I34" i="141"/>
  <c r="H34" i="141"/>
  <c r="F34" i="141"/>
  <c r="V33" i="141"/>
  <c r="S33" i="141"/>
  <c r="R33" i="141"/>
  <c r="I33" i="141"/>
  <c r="H33" i="141"/>
  <c r="G33" i="141"/>
  <c r="V32" i="141"/>
  <c r="S32" i="141"/>
  <c r="R32" i="141"/>
  <c r="I32" i="141"/>
  <c r="H32" i="141"/>
  <c r="F32" i="141"/>
  <c r="V31" i="141"/>
  <c r="S31" i="141"/>
  <c r="R31" i="141"/>
  <c r="I31" i="141"/>
  <c r="H31" i="141"/>
  <c r="G31" i="141"/>
  <c r="V30" i="141"/>
  <c r="S30" i="141"/>
  <c r="T30" i="141"/>
  <c r="R30" i="141"/>
  <c r="I30" i="141"/>
  <c r="H30" i="141"/>
  <c r="G30" i="141"/>
  <c r="V29" i="141"/>
  <c r="S29" i="141"/>
  <c r="T29" i="141"/>
  <c r="R29" i="141"/>
  <c r="I29" i="141"/>
  <c r="H29" i="141"/>
  <c r="G29" i="141"/>
  <c r="V28" i="141"/>
  <c r="S28" i="141"/>
  <c r="T28" i="141"/>
  <c r="R28" i="141"/>
  <c r="I28" i="141"/>
  <c r="H28" i="141"/>
  <c r="F28" i="141"/>
  <c r="V27" i="141"/>
  <c r="S27" i="141"/>
  <c r="T27" i="141"/>
  <c r="R27" i="141"/>
  <c r="I27" i="141"/>
  <c r="H27" i="141"/>
  <c r="F27" i="141"/>
  <c r="V26" i="141"/>
  <c r="S26" i="141"/>
  <c r="T26" i="141"/>
  <c r="R26" i="141"/>
  <c r="I26" i="141"/>
  <c r="H26" i="141"/>
  <c r="F26" i="141"/>
  <c r="V25" i="141"/>
  <c r="S25" i="141"/>
  <c r="T25" i="141"/>
  <c r="R25" i="141"/>
  <c r="I25" i="141"/>
  <c r="H25" i="141"/>
  <c r="G25" i="141"/>
  <c r="F25" i="141"/>
  <c r="V24" i="141"/>
  <c r="S24" i="141"/>
  <c r="T24" i="141"/>
  <c r="R24" i="141"/>
  <c r="I24" i="141"/>
  <c r="H24" i="141"/>
  <c r="F24" i="141"/>
  <c r="V23" i="141"/>
  <c r="S23" i="141"/>
  <c r="T23" i="141"/>
  <c r="R23" i="141"/>
  <c r="I23" i="141"/>
  <c r="H23" i="141"/>
  <c r="F23" i="141"/>
  <c r="V22" i="141"/>
  <c r="S22" i="141"/>
  <c r="T22" i="141"/>
  <c r="R22" i="141"/>
  <c r="I22" i="141"/>
  <c r="H22" i="141"/>
  <c r="F22" i="141"/>
  <c r="V21" i="141"/>
  <c r="S21" i="141"/>
  <c r="T21" i="141"/>
  <c r="R21" i="141"/>
  <c r="I21" i="141"/>
  <c r="H21" i="141"/>
  <c r="F21" i="141"/>
  <c r="V20" i="141"/>
  <c r="S20" i="141"/>
  <c r="T20" i="141"/>
  <c r="R20" i="141"/>
  <c r="I20" i="141"/>
  <c r="H20" i="141"/>
  <c r="F20" i="141"/>
  <c r="V19" i="141"/>
  <c r="S19" i="141"/>
  <c r="T19" i="141"/>
  <c r="R19" i="141"/>
  <c r="I19" i="141"/>
  <c r="H19" i="141"/>
  <c r="F19" i="141"/>
  <c r="V18" i="141"/>
  <c r="S18" i="141"/>
  <c r="T18" i="141"/>
  <c r="R18" i="141"/>
  <c r="I18" i="141"/>
  <c r="H18" i="141"/>
  <c r="F18" i="141"/>
  <c r="V19" i="140"/>
  <c r="V20" i="140"/>
  <c r="V22" i="140"/>
  <c r="V18" i="140"/>
  <c r="G19" i="140"/>
  <c r="G20" i="140"/>
  <c r="G21" i="140"/>
  <c r="G22" i="140"/>
  <c r="G23" i="140"/>
  <c r="G24" i="140"/>
  <c r="F19" i="140"/>
  <c r="F20" i="140"/>
  <c r="F21" i="140"/>
  <c r="F22" i="140"/>
  <c r="F23" i="140"/>
  <c r="F24" i="140"/>
  <c r="I19" i="140"/>
  <c r="I20" i="140"/>
  <c r="I21" i="140"/>
  <c r="I22" i="140"/>
  <c r="I23" i="140"/>
  <c r="I24" i="140"/>
  <c r="H19" i="140"/>
  <c r="H20" i="140"/>
  <c r="H21" i="140"/>
  <c r="H22" i="140"/>
  <c r="H23" i="140"/>
  <c r="H24" i="140"/>
  <c r="I18" i="140"/>
  <c r="H18" i="140"/>
  <c r="P25" i="140"/>
  <c r="N25" i="140"/>
  <c r="R25" i="140"/>
  <c r="R19" i="140"/>
  <c r="S19" i="140"/>
  <c r="T19" i="140"/>
  <c r="R20" i="140"/>
  <c r="S20" i="140"/>
  <c r="T20" i="140"/>
  <c r="R21" i="140"/>
  <c r="S21" i="140"/>
  <c r="T21" i="140"/>
  <c r="R22" i="140"/>
  <c r="S22" i="140"/>
  <c r="T22" i="140"/>
  <c r="R23" i="140"/>
  <c r="S23" i="140"/>
  <c r="T23" i="140"/>
  <c r="R24" i="140"/>
  <c r="S24" i="140"/>
  <c r="T24" i="140"/>
  <c r="S18" i="140"/>
  <c r="R18" i="140"/>
  <c r="E25" i="140"/>
  <c r="O25" i="140"/>
  <c r="S25" i="140"/>
  <c r="T25" i="140"/>
  <c r="V25" i="140"/>
  <c r="T18" i="140"/>
  <c r="W19" i="156"/>
  <c r="X19" i="156"/>
  <c r="V19" i="155"/>
  <c r="X23" i="149"/>
  <c r="X24" i="149"/>
  <c r="X31" i="149"/>
  <c r="X32" i="149"/>
  <c r="X20" i="146"/>
  <c r="X24" i="146"/>
  <c r="X26" i="146"/>
  <c r="V25" i="154"/>
  <c r="F21" i="174"/>
  <c r="F22" i="174"/>
  <c r="G22" i="174"/>
  <c r="G23" i="174"/>
  <c r="G20" i="174"/>
  <c r="G19" i="174"/>
  <c r="G21" i="174"/>
  <c r="W21" i="174"/>
  <c r="X21" i="174"/>
  <c r="W23" i="140"/>
  <c r="X23" i="140"/>
  <c r="W21" i="140"/>
  <c r="X21" i="140"/>
  <c r="W19" i="140"/>
  <c r="X19" i="140"/>
  <c r="F19" i="189"/>
  <c r="F20" i="189"/>
  <c r="F23" i="189"/>
  <c r="F24" i="189"/>
  <c r="F21" i="189"/>
  <c r="F22" i="189"/>
  <c r="F25" i="189"/>
  <c r="W19" i="175"/>
  <c r="X19" i="175"/>
  <c r="F21" i="191"/>
  <c r="F20" i="191"/>
  <c r="F22" i="191"/>
  <c r="F23" i="191"/>
  <c r="F25" i="191"/>
  <c r="F24" i="191"/>
  <c r="F19" i="191"/>
  <c r="W23" i="191"/>
  <c r="X23" i="191"/>
  <c r="G22" i="191"/>
  <c r="W22" i="191"/>
  <c r="X22" i="191"/>
  <c r="G25" i="191"/>
  <c r="W25" i="191"/>
  <c r="X25" i="191"/>
  <c r="G21" i="191"/>
  <c r="W21" i="191"/>
  <c r="X21" i="191"/>
  <c r="G24" i="191"/>
  <c r="S24" i="186"/>
  <c r="T24" i="186"/>
  <c r="S27" i="185"/>
  <c r="T27" i="185"/>
  <c r="I25" i="184"/>
  <c r="S25" i="184"/>
  <c r="T25" i="184"/>
  <c r="S26" i="183"/>
  <c r="T26" i="183"/>
  <c r="S23" i="182"/>
  <c r="T23" i="182"/>
  <c r="S26" i="181"/>
  <c r="T26" i="181"/>
  <c r="S27" i="180"/>
  <c r="T27" i="180"/>
  <c r="S25" i="179"/>
  <c r="T25" i="179"/>
  <c r="W24" i="140"/>
  <c r="X24" i="140"/>
  <c r="W20" i="140"/>
  <c r="X20" i="140"/>
  <c r="I27" i="204"/>
  <c r="S27" i="204"/>
  <c r="T27" i="204"/>
  <c r="S27" i="191"/>
  <c r="T27" i="191"/>
  <c r="S29" i="190"/>
  <c r="T29" i="190"/>
  <c r="S27" i="189"/>
  <c r="T27" i="189"/>
  <c r="S29" i="173"/>
  <c r="T29" i="173" s="1"/>
  <c r="S27" i="207"/>
  <c r="T27" i="207"/>
  <c r="H27" i="206"/>
  <c r="T22" i="206"/>
  <c r="V27" i="206"/>
  <c r="T24" i="206"/>
  <c r="I27" i="206"/>
  <c r="S27" i="206"/>
  <c r="T27" i="206"/>
  <c r="S31" i="205"/>
  <c r="T31" i="205"/>
  <c r="X28" i="170"/>
  <c r="S26" i="164"/>
  <c r="T26" i="164"/>
  <c r="X22" i="160"/>
  <c r="X25" i="159"/>
  <c r="X28" i="157"/>
  <c r="S26" i="156"/>
  <c r="T26" i="156"/>
  <c r="W19" i="155"/>
  <c r="T25" i="154"/>
  <c r="H25" i="154"/>
  <c r="X27" i="151"/>
  <c r="S23" i="150"/>
  <c r="T23" i="150"/>
  <c r="G25" i="145"/>
  <c r="G23" i="145"/>
  <c r="G21" i="145"/>
  <c r="G19" i="145"/>
  <c r="F20" i="147"/>
  <c r="W22" i="147"/>
  <c r="X22" i="147"/>
  <c r="F27" i="148"/>
  <c r="F22" i="148"/>
  <c r="F19" i="148"/>
  <c r="F34" i="149"/>
  <c r="F29" i="149"/>
  <c r="F28" i="149"/>
  <c r="F27" i="149"/>
  <c r="F21" i="149"/>
  <c r="F20" i="149"/>
  <c r="F19" i="149"/>
  <c r="F26" i="151"/>
  <c r="F24" i="151"/>
  <c r="W24" i="151"/>
  <c r="X24" i="151"/>
  <c r="F21" i="151"/>
  <c r="W21" i="151"/>
  <c r="X21" i="151"/>
  <c r="F24" i="156"/>
  <c r="W24" i="156"/>
  <c r="X24" i="156"/>
  <c r="F23" i="156"/>
  <c r="W23" i="156"/>
  <c r="X23" i="156"/>
  <c r="F22" i="156"/>
  <c r="W22" i="156"/>
  <c r="X22" i="156"/>
  <c r="F23" i="164"/>
  <c r="W26" i="164"/>
  <c r="X26" i="164"/>
  <c r="F27" i="167"/>
  <c r="W28" i="167"/>
  <c r="X28" i="167"/>
  <c r="F24" i="169"/>
  <c r="W24" i="169"/>
  <c r="X24" i="169"/>
  <c r="F22" i="169"/>
  <c r="W22" i="169"/>
  <c r="X22" i="169"/>
  <c r="F26" i="173"/>
  <c r="W26" i="173" s="1"/>
  <c r="X26" i="173" s="1"/>
  <c r="F25" i="173"/>
  <c r="W25" i="173"/>
  <c r="X25" i="173" s="1"/>
  <c r="F19" i="173"/>
  <c r="W22" i="177"/>
  <c r="X22" i="177"/>
  <c r="F20" i="179"/>
  <c r="W20" i="179"/>
  <c r="X20" i="179"/>
  <c r="F19" i="179"/>
  <c r="W19" i="179"/>
  <c r="X19" i="179"/>
  <c r="F24" i="181"/>
  <c r="W24" i="181"/>
  <c r="X24" i="181"/>
  <c r="F23" i="181"/>
  <c r="W23" i="181"/>
  <c r="X23" i="181"/>
  <c r="F22" i="181"/>
  <c r="W22" i="181"/>
  <c r="X22" i="181"/>
  <c r="F21" i="185"/>
  <c r="W21" i="185"/>
  <c r="X21" i="185"/>
  <c r="F20" i="185"/>
  <c r="W20" i="185"/>
  <c r="X20" i="185"/>
  <c r="W36" i="188"/>
  <c r="X36" i="188"/>
  <c r="F26" i="190"/>
  <c r="F24" i="190"/>
  <c r="F22" i="190"/>
  <c r="F20" i="190"/>
  <c r="F29" i="192"/>
  <c r="F28" i="192"/>
  <c r="F26" i="192"/>
  <c r="F25" i="192"/>
  <c r="F23" i="192"/>
  <c r="F22" i="192"/>
  <c r="W22" i="192"/>
  <c r="X22" i="192"/>
  <c r="F20" i="192"/>
  <c r="E27" i="193"/>
  <c r="E26" i="193"/>
  <c r="V26" i="193"/>
  <c r="W26" i="193"/>
  <c r="E24" i="193"/>
  <c r="E22" i="193"/>
  <c r="E21" i="193"/>
  <c r="F26" i="194"/>
  <c r="F25" i="194"/>
  <c r="F21" i="194"/>
  <c r="F27" i="195"/>
  <c r="F28" i="195"/>
  <c r="F24" i="195"/>
  <c r="F20" i="195"/>
  <c r="F20" i="196"/>
  <c r="F19" i="196"/>
  <c r="F23" i="198"/>
  <c r="F22" i="198"/>
  <c r="F22" i="199"/>
  <c r="F21" i="199"/>
  <c r="F26" i="200"/>
  <c r="F27" i="200"/>
  <c r="F23" i="200"/>
  <c r="F23" i="201"/>
  <c r="F22" i="201"/>
  <c r="F22" i="203"/>
  <c r="F23" i="203"/>
  <c r="F19" i="203"/>
  <c r="F24" i="204"/>
  <c r="F25" i="204"/>
  <c r="F21" i="204"/>
  <c r="F30" i="205"/>
  <c r="F27" i="205"/>
  <c r="F23" i="205"/>
  <c r="F19" i="205"/>
  <c r="F25" i="206"/>
  <c r="F23" i="206"/>
  <c r="F22" i="206"/>
  <c r="F26" i="207"/>
  <c r="F23" i="207"/>
  <c r="F22" i="207"/>
  <c r="F21" i="207"/>
  <c r="F20" i="207"/>
  <c r="F19" i="207"/>
  <c r="F18" i="140"/>
  <c r="W24" i="191"/>
  <c r="X24" i="191"/>
  <c r="W22" i="174"/>
  <c r="X22" i="174"/>
  <c r="W19" i="148"/>
  <c r="X19" i="148"/>
  <c r="W22" i="148"/>
  <c r="X22" i="148"/>
  <c r="W27" i="148"/>
  <c r="X27" i="148"/>
  <c r="W19" i="149"/>
  <c r="X19" i="149"/>
  <c r="W20" i="149"/>
  <c r="X20" i="149"/>
  <c r="W21" i="149"/>
  <c r="X21" i="149"/>
  <c r="W27" i="149"/>
  <c r="X27" i="149"/>
  <c r="W28" i="149"/>
  <c r="X28" i="149"/>
  <c r="W29" i="149"/>
  <c r="X29" i="149"/>
  <c r="W34" i="149"/>
  <c r="X34" i="149"/>
  <c r="W20" i="156"/>
  <c r="X20" i="156"/>
  <c r="W21" i="157"/>
  <c r="X21" i="157"/>
  <c r="W22" i="157"/>
  <c r="X22" i="157"/>
  <c r="W25" i="157"/>
  <c r="X25" i="157"/>
  <c r="W19" i="159"/>
  <c r="X19" i="159"/>
  <c r="W22" i="140"/>
  <c r="X22" i="140"/>
  <c r="W19" i="162"/>
  <c r="X19" i="162"/>
  <c r="W20" i="164"/>
  <c r="X20" i="164"/>
  <c r="W21" i="164"/>
  <c r="X21" i="164"/>
  <c r="W24" i="164"/>
  <c r="X24" i="164"/>
  <c r="W25" i="164"/>
  <c r="X25" i="164"/>
  <c r="W20" i="169"/>
  <c r="X20" i="169"/>
  <c r="W26" i="169"/>
  <c r="X26" i="169"/>
  <c r="W28" i="171"/>
  <c r="X28" i="171"/>
  <c r="W21" i="173"/>
  <c r="X21" i="173" s="1"/>
  <c r="W22" i="173"/>
  <c r="X22" i="173" s="1"/>
  <c r="W23" i="173"/>
  <c r="X23" i="173" s="1"/>
  <c r="W28" i="173"/>
  <c r="X28" i="173" s="1"/>
  <c r="W20" i="175"/>
  <c r="X20" i="175"/>
  <c r="W20" i="180"/>
  <c r="X20" i="180"/>
  <c r="W21" i="180"/>
  <c r="X21" i="180"/>
  <c r="W20" i="183"/>
  <c r="X20" i="183"/>
  <c r="W21" i="183"/>
  <c r="X21" i="183"/>
  <c r="W40" i="188"/>
  <c r="X40" i="188"/>
  <c r="W41" i="188"/>
  <c r="X41" i="188"/>
  <c r="W42" i="188"/>
  <c r="X42" i="188"/>
  <c r="W43" i="188"/>
  <c r="X43" i="188"/>
  <c r="W24" i="189"/>
  <c r="X24" i="189"/>
  <c r="F18" i="194"/>
  <c r="F20" i="194"/>
  <c r="F22" i="194"/>
  <c r="F24" i="194"/>
  <c r="F19" i="195"/>
  <c r="F21" i="195"/>
  <c r="F23" i="195"/>
  <c r="F25" i="195"/>
  <c r="F19" i="197"/>
  <c r="F19" i="198"/>
  <c r="F21" i="198"/>
  <c r="F20" i="199"/>
  <c r="F19" i="200"/>
  <c r="F20" i="200"/>
  <c r="F22" i="200"/>
  <c r="F24" i="200"/>
  <c r="F19" i="201"/>
  <c r="F21" i="201"/>
  <c r="F20" i="203"/>
  <c r="F19" i="204"/>
  <c r="F20" i="204"/>
  <c r="F22" i="204"/>
  <c r="F20" i="205"/>
  <c r="F22" i="205"/>
  <c r="F24" i="205"/>
  <c r="F26" i="205"/>
  <c r="F28" i="205"/>
  <c r="F19" i="206"/>
  <c r="F21" i="206"/>
  <c r="F24" i="206"/>
  <c r="F24" i="207"/>
  <c r="W35" i="141"/>
  <c r="X35" i="141"/>
  <c r="W27" i="143"/>
  <c r="W20" i="144"/>
  <c r="X20" i="144"/>
  <c r="W27" i="145"/>
  <c r="W28" i="146"/>
  <c r="W20" i="147"/>
  <c r="X20" i="147"/>
  <c r="W35" i="149"/>
  <c r="X35" i="149"/>
  <c r="W23" i="150"/>
  <c r="X23" i="150"/>
  <c r="W26" i="151"/>
  <c r="X26" i="151"/>
  <c r="W26" i="156"/>
  <c r="X26" i="156"/>
  <c r="W23" i="164"/>
  <c r="X23" i="164"/>
  <c r="W27" i="167"/>
  <c r="X27" i="167"/>
  <c r="W29" i="173"/>
  <c r="W23" i="174"/>
  <c r="X23" i="174"/>
  <c r="W25" i="141"/>
  <c r="X25" i="141"/>
  <c r="W35" i="148"/>
  <c r="F34" i="148"/>
  <c r="F32" i="148"/>
  <c r="W32" i="148"/>
  <c r="X32" i="148"/>
  <c r="F30" i="148"/>
  <c r="W30" i="148"/>
  <c r="X30" i="148"/>
  <c r="F28" i="148"/>
  <c r="W28" i="148"/>
  <c r="X28" i="148"/>
  <c r="F26" i="148"/>
  <c r="F25" i="148"/>
  <c r="W25" i="148"/>
  <c r="X25" i="148"/>
  <c r="F24" i="148"/>
  <c r="F23" i="148"/>
  <c r="W23" i="148"/>
  <c r="X23" i="148"/>
  <c r="F21" i="148"/>
  <c r="W21" i="148"/>
  <c r="X21" i="148"/>
  <c r="G24" i="152"/>
  <c r="X24" i="152"/>
  <c r="Y24" i="152"/>
  <c r="G23" i="152"/>
  <c r="X23" i="152"/>
  <c r="Y23" i="152"/>
  <c r="G22" i="152"/>
  <c r="X22" i="152"/>
  <c r="Y22" i="152"/>
  <c r="G21" i="152"/>
  <c r="X21" i="152"/>
  <c r="Y21" i="152"/>
  <c r="G20" i="152"/>
  <c r="X20" i="152"/>
  <c r="Y20" i="152"/>
  <c r="G19" i="152"/>
  <c r="X19" i="152"/>
  <c r="Y19" i="152"/>
  <c r="W25" i="153"/>
  <c r="X25" i="153"/>
  <c r="F24" i="153"/>
  <c r="W24" i="153"/>
  <c r="X24" i="153"/>
  <c r="F23" i="153"/>
  <c r="W23" i="153"/>
  <c r="X23" i="153"/>
  <c r="F22" i="153"/>
  <c r="W22" i="153"/>
  <c r="X22" i="153"/>
  <c r="F21" i="153"/>
  <c r="W21" i="153"/>
  <c r="X21" i="153"/>
  <c r="F20" i="153"/>
  <c r="W20" i="153"/>
  <c r="X20" i="153"/>
  <c r="F19" i="153"/>
  <c r="W19" i="153"/>
  <c r="X19" i="153"/>
  <c r="W25" i="154"/>
  <c r="X25" i="154"/>
  <c r="F24" i="154"/>
  <c r="W24" i="154"/>
  <c r="X24" i="154"/>
  <c r="F23" i="154"/>
  <c r="W23" i="154"/>
  <c r="X23" i="154"/>
  <c r="F27" i="157"/>
  <c r="W27" i="157"/>
  <c r="X27" i="157"/>
  <c r="F26" i="157"/>
  <c r="F24" i="157"/>
  <c r="W24" i="157"/>
  <c r="X24" i="157"/>
  <c r="F20" i="157"/>
  <c r="W20" i="157"/>
  <c r="X20" i="157"/>
  <c r="F19" i="157"/>
  <c r="W19" i="157"/>
  <c r="X19" i="157"/>
  <c r="W26" i="158"/>
  <c r="X26" i="158"/>
  <c r="F25" i="158"/>
  <c r="W25" i="158"/>
  <c r="X25" i="158"/>
  <c r="F24" i="158"/>
  <c r="W24" i="158"/>
  <c r="X24" i="158"/>
  <c r="F23" i="158"/>
  <c r="F22" i="158"/>
  <c r="F21" i="158"/>
  <c r="W21" i="158"/>
  <c r="X21" i="158"/>
  <c r="F20" i="158"/>
  <c r="W20" i="158"/>
  <c r="X20" i="158"/>
  <c r="F19" i="158"/>
  <c r="W19" i="158"/>
  <c r="X19" i="158"/>
  <c r="F24" i="159"/>
  <c r="W24" i="159"/>
  <c r="X24" i="159"/>
  <c r="F22" i="159"/>
  <c r="W22" i="159"/>
  <c r="X22" i="159"/>
  <c r="F20" i="159"/>
  <c r="W20" i="159"/>
  <c r="X20" i="159"/>
  <c r="F21" i="160"/>
  <c r="W21" i="160"/>
  <c r="X21" i="160"/>
  <c r="F20" i="160"/>
  <c r="W20" i="160"/>
  <c r="X20" i="160"/>
  <c r="F19" i="160"/>
  <c r="W19" i="160"/>
  <c r="X19" i="160"/>
  <c r="W27" i="161"/>
  <c r="X27" i="161"/>
  <c r="F26" i="161"/>
  <c r="W26" i="161"/>
  <c r="X26" i="161"/>
  <c r="F25" i="161"/>
  <c r="F24" i="161"/>
  <c r="W24" i="161"/>
  <c r="X24" i="161"/>
  <c r="F23" i="161"/>
  <c r="W23" i="161"/>
  <c r="X23" i="161"/>
  <c r="F22" i="161"/>
  <c r="W22" i="161"/>
  <c r="X22" i="161"/>
  <c r="F21" i="161"/>
  <c r="W21" i="161"/>
  <c r="X21" i="161"/>
  <c r="F20" i="161"/>
  <c r="W20" i="161"/>
  <c r="X20" i="161"/>
  <c r="F19" i="161"/>
  <c r="W19" i="161"/>
  <c r="X19" i="161"/>
  <c r="F18" i="161"/>
  <c r="W18" i="161"/>
  <c r="X18" i="161"/>
  <c r="F25" i="162"/>
  <c r="W25" i="162"/>
  <c r="X25" i="162"/>
  <c r="F24" i="162"/>
  <c r="W24" i="162"/>
  <c r="X24" i="162"/>
  <c r="F23" i="162"/>
  <c r="W23" i="162"/>
  <c r="X23" i="162"/>
  <c r="F22" i="162"/>
  <c r="W22" i="162"/>
  <c r="X22" i="162"/>
  <c r="F21" i="162"/>
  <c r="W21" i="162"/>
  <c r="X21" i="162"/>
  <c r="F20" i="162"/>
  <c r="W20" i="162"/>
  <c r="X20" i="162"/>
  <c r="W26" i="163"/>
  <c r="X26" i="163"/>
  <c r="F25" i="163"/>
  <c r="W25" i="163"/>
  <c r="X25" i="163"/>
  <c r="F24" i="163"/>
  <c r="W24" i="163"/>
  <c r="X24" i="163"/>
  <c r="F23" i="163"/>
  <c r="W23" i="163"/>
  <c r="X23" i="163"/>
  <c r="F22" i="163"/>
  <c r="W22" i="163"/>
  <c r="X22" i="163"/>
  <c r="F21" i="163"/>
  <c r="W21" i="163"/>
  <c r="X21" i="163"/>
  <c r="F20" i="163"/>
  <c r="W20" i="163"/>
  <c r="X20" i="163"/>
  <c r="F19" i="163"/>
  <c r="W19" i="163"/>
  <c r="X19" i="163"/>
  <c r="W26" i="165"/>
  <c r="X26" i="165"/>
  <c r="F25" i="165"/>
  <c r="F24" i="165"/>
  <c r="F23" i="165"/>
  <c r="W23" i="165"/>
  <c r="X23" i="165"/>
  <c r="F22" i="165"/>
  <c r="W22" i="165"/>
  <c r="X22" i="165"/>
  <c r="F21" i="165"/>
  <c r="F20" i="165"/>
  <c r="F19" i="165"/>
  <c r="W19" i="165"/>
  <c r="X19" i="165"/>
  <c r="W24" i="166"/>
  <c r="X24" i="166"/>
  <c r="F23" i="166"/>
  <c r="W23" i="166"/>
  <c r="X23" i="166"/>
  <c r="F22" i="166"/>
  <c r="F21" i="166"/>
  <c r="W21" i="166"/>
  <c r="X21" i="166"/>
  <c r="F20" i="166"/>
  <c r="W20" i="166"/>
  <c r="X20" i="166"/>
  <c r="W26" i="168"/>
  <c r="X26" i="168"/>
  <c r="F25" i="168"/>
  <c r="F24" i="168"/>
  <c r="F23" i="168"/>
  <c r="W23" i="168"/>
  <c r="X23" i="168"/>
  <c r="F22" i="168"/>
  <c r="W22" i="168"/>
  <c r="X22" i="168"/>
  <c r="F21" i="168"/>
  <c r="F20" i="168"/>
  <c r="F19" i="168"/>
  <c r="W19" i="168"/>
  <c r="X19" i="168"/>
  <c r="W27" i="169"/>
  <c r="X27" i="169"/>
  <c r="F23" i="169"/>
  <c r="W23" i="169"/>
  <c r="X23" i="169"/>
  <c r="F21" i="169"/>
  <c r="W21" i="169"/>
  <c r="X21" i="169"/>
  <c r="F19" i="169"/>
  <c r="W19" i="169"/>
  <c r="X19" i="169"/>
  <c r="F27" i="170"/>
  <c r="W27" i="170"/>
  <c r="X27" i="170"/>
  <c r="F26" i="170"/>
  <c r="W26" i="170"/>
  <c r="X26" i="170"/>
  <c r="F25" i="170"/>
  <c r="W25" i="170"/>
  <c r="X25" i="170"/>
  <c r="F24" i="170"/>
  <c r="F23" i="170"/>
  <c r="W23" i="170"/>
  <c r="X23" i="170"/>
  <c r="F22" i="170"/>
  <c r="W22" i="170"/>
  <c r="X22" i="170"/>
  <c r="F21" i="170"/>
  <c r="W21" i="170"/>
  <c r="X21" i="170"/>
  <c r="F20" i="170"/>
  <c r="F19" i="170"/>
  <c r="W19" i="170"/>
  <c r="X19" i="170"/>
  <c r="W29" i="171"/>
  <c r="X29" i="171"/>
  <c r="F27" i="171"/>
  <c r="W27" i="171"/>
  <c r="X27" i="171"/>
  <c r="F26" i="171"/>
  <c r="W26" i="171"/>
  <c r="X26" i="171"/>
  <c r="F25" i="171"/>
  <c r="W25" i="171"/>
  <c r="X25" i="171"/>
  <c r="F24" i="171"/>
  <c r="W24" i="171"/>
  <c r="X24" i="171"/>
  <c r="F23" i="171"/>
  <c r="W23" i="171"/>
  <c r="X23" i="171"/>
  <c r="F22" i="171"/>
  <c r="W22" i="171"/>
  <c r="X22" i="171"/>
  <c r="F21" i="171"/>
  <c r="W21" i="171"/>
  <c r="X21" i="171"/>
  <c r="F20" i="171"/>
  <c r="W20" i="171"/>
  <c r="X20" i="171"/>
  <c r="F19" i="171"/>
  <c r="W19" i="171"/>
  <c r="X19" i="171"/>
  <c r="F18" i="171"/>
  <c r="W18" i="171"/>
  <c r="X18" i="171"/>
  <c r="F17" i="171"/>
  <c r="W17" i="171"/>
  <c r="X17" i="171"/>
  <c r="W24" i="172"/>
  <c r="X24" i="172"/>
  <c r="F23" i="172"/>
  <c r="W23" i="172"/>
  <c r="X23" i="172"/>
  <c r="F22" i="172"/>
  <c r="W22" i="172"/>
  <c r="X22" i="172"/>
  <c r="F21" i="172"/>
  <c r="W21" i="172"/>
  <c r="X21" i="172"/>
  <c r="F20" i="172"/>
  <c r="W20" i="172"/>
  <c r="X20" i="172"/>
  <c r="F19" i="172"/>
  <c r="W19" i="172"/>
  <c r="X19" i="172"/>
  <c r="F18" i="172"/>
  <c r="W18" i="172"/>
  <c r="X18" i="172"/>
  <c r="W23" i="175"/>
  <c r="X23" i="175"/>
  <c r="F21" i="175"/>
  <c r="W21" i="175"/>
  <c r="X21" i="175"/>
  <c r="F18" i="175"/>
  <c r="W18" i="175"/>
  <c r="X18" i="175"/>
  <c r="W25" i="176"/>
  <c r="X25" i="176"/>
  <c r="F21" i="176"/>
  <c r="W21" i="176"/>
  <c r="X21" i="176"/>
  <c r="F20" i="176"/>
  <c r="F19" i="176"/>
  <c r="W19" i="176"/>
  <c r="X19" i="176"/>
  <c r="F21" i="177"/>
  <c r="W21" i="177"/>
  <c r="X21" i="177"/>
  <c r="F20" i="177"/>
  <c r="W20" i="177"/>
  <c r="X20" i="177"/>
  <c r="F19" i="177"/>
  <c r="W19" i="177"/>
  <c r="X19" i="177"/>
  <c r="W25" i="178"/>
  <c r="X25" i="178"/>
  <c r="F21" i="178"/>
  <c r="W21" i="178"/>
  <c r="X21" i="178"/>
  <c r="F19" i="178"/>
  <c r="W19" i="178"/>
  <c r="X19" i="178"/>
  <c r="W25" i="179"/>
  <c r="X25" i="179"/>
  <c r="F22" i="179"/>
  <c r="F21" i="179"/>
  <c r="W21" i="179"/>
  <c r="X21" i="179"/>
  <c r="W27" i="180"/>
  <c r="X27" i="180"/>
  <c r="F25" i="180"/>
  <c r="F24" i="180"/>
  <c r="W24" i="180"/>
  <c r="X24" i="180"/>
  <c r="F23" i="180"/>
  <c r="F22" i="180"/>
  <c r="W22" i="180"/>
  <c r="X22" i="180"/>
  <c r="F21" i="181"/>
  <c r="W21" i="181"/>
  <c r="X21" i="181"/>
  <c r="F20" i="181"/>
  <c r="W20" i="181"/>
  <c r="X20" i="181"/>
  <c r="W26" i="181"/>
  <c r="X26" i="181"/>
  <c r="F25" i="181"/>
  <c r="W25" i="181"/>
  <c r="X25" i="181"/>
  <c r="F19" i="181"/>
  <c r="W19" i="181"/>
  <c r="X19" i="181"/>
  <c r="F19" i="182"/>
  <c r="W19" i="182"/>
  <c r="X19" i="182"/>
  <c r="F21" i="182"/>
  <c r="W21" i="182"/>
  <c r="X21" i="182"/>
  <c r="F20" i="182"/>
  <c r="W20" i="182"/>
  <c r="X20" i="182"/>
  <c r="W26" i="183"/>
  <c r="X26" i="183"/>
  <c r="F23" i="183"/>
  <c r="W23" i="183"/>
  <c r="X23" i="183"/>
  <c r="F22" i="183"/>
  <c r="W22" i="183"/>
  <c r="X22" i="183"/>
  <c r="F19" i="183"/>
  <c r="W19" i="183"/>
  <c r="X19" i="183"/>
  <c r="F23" i="184"/>
  <c r="F22" i="184"/>
  <c r="W22" i="184"/>
  <c r="X22" i="184"/>
  <c r="F21" i="184"/>
  <c r="W21" i="184"/>
  <c r="X21" i="184"/>
  <c r="F20" i="184"/>
  <c r="W25" i="184"/>
  <c r="X25" i="184"/>
  <c r="F19" i="184"/>
  <c r="W19" i="184"/>
  <c r="X19" i="184"/>
  <c r="W27" i="185"/>
  <c r="X27" i="185"/>
  <c r="F25" i="185"/>
  <c r="W25" i="185"/>
  <c r="X25" i="185"/>
  <c r="F24" i="185"/>
  <c r="W24" i="185"/>
  <c r="X24" i="185"/>
  <c r="F19" i="185"/>
  <c r="W19" i="185"/>
  <c r="X19" i="185"/>
  <c r="F23" i="185"/>
  <c r="W23" i="185"/>
  <c r="X23" i="185"/>
  <c r="F22" i="185"/>
  <c r="W22" i="185"/>
  <c r="X22" i="185"/>
  <c r="F21" i="186"/>
  <c r="F20" i="186"/>
  <c r="W20" i="186"/>
  <c r="X20" i="186"/>
  <c r="F19" i="186"/>
  <c r="W19" i="186"/>
  <c r="X19" i="186"/>
  <c r="W26" i="187"/>
  <c r="X26" i="187"/>
  <c r="F25" i="187"/>
  <c r="F24" i="187"/>
  <c r="W24" i="187"/>
  <c r="X24" i="187"/>
  <c r="F23" i="187"/>
  <c r="W23" i="187"/>
  <c r="X23" i="187"/>
  <c r="F22" i="187"/>
  <c r="W22" i="187"/>
  <c r="X22" i="187"/>
  <c r="F21" i="187"/>
  <c r="W21" i="187"/>
  <c r="X21" i="187"/>
  <c r="F20" i="187"/>
  <c r="W20" i="187"/>
  <c r="X20" i="187"/>
  <c r="F19" i="187"/>
  <c r="W19" i="187"/>
  <c r="X19" i="187"/>
  <c r="F18" i="187"/>
  <c r="W18" i="187"/>
  <c r="X18" i="187"/>
  <c r="F39" i="188"/>
  <c r="W39" i="188"/>
  <c r="X39" i="188"/>
  <c r="W45" i="188"/>
  <c r="X45" i="188"/>
  <c r="F44" i="188"/>
  <c r="W44" i="188"/>
  <c r="X44" i="188"/>
  <c r="F38" i="188"/>
  <c r="W38" i="188"/>
  <c r="X38" i="188"/>
  <c r="F37" i="188"/>
  <c r="W37" i="188"/>
  <c r="X37" i="188"/>
  <c r="F35" i="188"/>
  <c r="W35" i="188"/>
  <c r="X35" i="188"/>
  <c r="F34" i="188"/>
  <c r="W34" i="188"/>
  <c r="X34" i="188"/>
  <c r="F33" i="188"/>
  <c r="W33" i="188"/>
  <c r="X33" i="188"/>
  <c r="F32" i="188"/>
  <c r="W32" i="188"/>
  <c r="X32" i="188"/>
  <c r="F28" i="188"/>
  <c r="W28" i="188"/>
  <c r="X28" i="188"/>
  <c r="F23" i="188"/>
  <c r="W23" i="188"/>
  <c r="X23" i="188"/>
  <c r="F22" i="188"/>
  <c r="W22" i="188"/>
  <c r="X22" i="188"/>
  <c r="F21" i="188"/>
  <c r="W21" i="188"/>
  <c r="X21" i="188"/>
  <c r="G25" i="189"/>
  <c r="W25" i="189"/>
  <c r="X25" i="189"/>
  <c r="G23" i="189"/>
  <c r="W23" i="189"/>
  <c r="X23" i="189"/>
  <c r="G21" i="189"/>
  <c r="W21" i="189"/>
  <c r="X21" i="189"/>
  <c r="G19" i="189"/>
  <c r="W19" i="189"/>
  <c r="X19" i="189"/>
  <c r="G26" i="189"/>
  <c r="G22" i="189"/>
  <c r="W22" i="189"/>
  <c r="X22" i="189"/>
  <c r="G24" i="190"/>
  <c r="W24" i="190"/>
  <c r="X24" i="190"/>
  <c r="G23" i="190"/>
  <c r="W23" i="190"/>
  <c r="X23" i="190"/>
  <c r="G22" i="190"/>
  <c r="W22" i="190"/>
  <c r="X22" i="190"/>
  <c r="G20" i="190"/>
  <c r="W20" i="190"/>
  <c r="X20" i="190"/>
  <c r="G19" i="190"/>
  <c r="W19" i="190"/>
  <c r="X19" i="190"/>
  <c r="W29" i="190"/>
  <c r="X29" i="190"/>
  <c r="G21" i="190"/>
  <c r="W21" i="190"/>
  <c r="X21" i="190"/>
  <c r="W31" i="192"/>
  <c r="X31" i="192"/>
  <c r="G29" i="192"/>
  <c r="W29" i="192"/>
  <c r="X29" i="192"/>
  <c r="G28" i="192"/>
  <c r="W28" i="192"/>
  <c r="X28" i="192"/>
  <c r="G25" i="192"/>
  <c r="W25" i="192"/>
  <c r="X25" i="192"/>
  <c r="G24" i="192"/>
  <c r="W24" i="192"/>
  <c r="X24" i="192"/>
  <c r="G23" i="192"/>
  <c r="W23" i="192"/>
  <c r="X23" i="192"/>
  <c r="G20" i="192"/>
  <c r="W20" i="192"/>
  <c r="X20" i="192"/>
  <c r="G30" i="192"/>
  <c r="W30" i="192"/>
  <c r="X30" i="192"/>
  <c r="G27" i="192"/>
  <c r="W27" i="192"/>
  <c r="X27" i="192"/>
  <c r="G26" i="192"/>
  <c r="W26" i="192"/>
  <c r="X26" i="192"/>
  <c r="V28" i="193"/>
  <c r="W28" i="193"/>
  <c r="F27" i="193"/>
  <c r="V27" i="193"/>
  <c r="W27" i="193"/>
  <c r="F25" i="193"/>
  <c r="V25" i="193"/>
  <c r="W25" i="193"/>
  <c r="F21" i="193"/>
  <c r="V21" i="193"/>
  <c r="W21" i="193"/>
  <c r="F20" i="193"/>
  <c r="V20" i="193"/>
  <c r="W20" i="193"/>
  <c r="F24" i="193"/>
  <c r="F23" i="193"/>
  <c r="V23" i="193"/>
  <c r="W23" i="193"/>
  <c r="F22" i="193"/>
  <c r="V22" i="193"/>
  <c r="W22" i="193"/>
  <c r="F19" i="193"/>
  <c r="V19" i="193"/>
  <c r="W19" i="193"/>
  <c r="G26" i="194"/>
  <c r="W26" i="194"/>
  <c r="X26" i="194"/>
  <c r="G24" i="194"/>
  <c r="W24" i="194"/>
  <c r="X24" i="194"/>
  <c r="G19" i="194"/>
  <c r="W19" i="194"/>
  <c r="X19" i="194"/>
  <c r="G18" i="194"/>
  <c r="W18" i="194"/>
  <c r="X18" i="194"/>
  <c r="W27" i="194"/>
  <c r="X27" i="194"/>
  <c r="G23" i="194"/>
  <c r="W23" i="194"/>
  <c r="X23" i="194"/>
  <c r="G22" i="194"/>
  <c r="W22" i="194"/>
  <c r="X22" i="194"/>
  <c r="G20" i="194"/>
  <c r="W20" i="194"/>
  <c r="X20" i="194"/>
  <c r="G21" i="194"/>
  <c r="W21" i="194"/>
  <c r="X21" i="194"/>
  <c r="W29" i="195"/>
  <c r="X29" i="195"/>
  <c r="G28" i="195"/>
  <c r="W28" i="195"/>
  <c r="X28" i="195"/>
  <c r="G26" i="195"/>
  <c r="W26" i="195"/>
  <c r="X26" i="195"/>
  <c r="G25" i="195"/>
  <c r="W25" i="195"/>
  <c r="X25" i="195"/>
  <c r="G24" i="195"/>
  <c r="W24" i="195"/>
  <c r="X24" i="195"/>
  <c r="G22" i="195"/>
  <c r="W22" i="195"/>
  <c r="X22" i="195"/>
  <c r="G21" i="195"/>
  <c r="W21" i="195"/>
  <c r="X21" i="195"/>
  <c r="G20" i="195"/>
  <c r="W20" i="195"/>
  <c r="X20" i="195"/>
  <c r="G27" i="195"/>
  <c r="W27" i="195"/>
  <c r="X27" i="195"/>
  <c r="G23" i="195"/>
  <c r="W23" i="195"/>
  <c r="X23" i="195"/>
  <c r="G19" i="195"/>
  <c r="W19" i="195"/>
  <c r="X19" i="195"/>
  <c r="G19" i="196"/>
  <c r="W19" i="196"/>
  <c r="X19" i="196"/>
  <c r="G20" i="196"/>
  <c r="W20" i="196"/>
  <c r="X20" i="196"/>
  <c r="W23" i="197"/>
  <c r="X23" i="197"/>
  <c r="G20" i="197"/>
  <c r="W20" i="197"/>
  <c r="X20" i="197"/>
  <c r="G24" i="198"/>
  <c r="W24" i="198"/>
  <c r="X24" i="198"/>
  <c r="G23" i="198"/>
  <c r="W23" i="198"/>
  <c r="X23" i="198"/>
  <c r="G22" i="198"/>
  <c r="W22" i="198"/>
  <c r="X22" i="198"/>
  <c r="G21" i="198"/>
  <c r="W21" i="198"/>
  <c r="X21" i="198"/>
  <c r="G20" i="198"/>
  <c r="W20" i="198"/>
  <c r="X20" i="198"/>
  <c r="G19" i="198"/>
  <c r="W19" i="198"/>
  <c r="X19" i="198"/>
  <c r="W25" i="199"/>
  <c r="X25" i="199"/>
  <c r="G23" i="199"/>
  <c r="W23" i="199"/>
  <c r="X23" i="199"/>
  <c r="G21" i="199"/>
  <c r="W21" i="199"/>
  <c r="X21" i="199"/>
  <c r="G20" i="199"/>
  <c r="W20" i="199"/>
  <c r="X20" i="199"/>
  <c r="G19" i="199"/>
  <c r="W19" i="199"/>
  <c r="X19" i="199"/>
  <c r="W28" i="200"/>
  <c r="X28" i="200"/>
  <c r="G27" i="200"/>
  <c r="W27" i="200"/>
  <c r="X27" i="200"/>
  <c r="G26" i="200"/>
  <c r="W26" i="200"/>
  <c r="X26" i="200"/>
  <c r="G25" i="200"/>
  <c r="W25" i="200"/>
  <c r="X25" i="200"/>
  <c r="G24" i="200"/>
  <c r="W24" i="200"/>
  <c r="X24" i="200"/>
  <c r="G23" i="200"/>
  <c r="W23" i="200"/>
  <c r="X23" i="200"/>
  <c r="G22" i="200"/>
  <c r="W22" i="200"/>
  <c r="X22" i="200"/>
  <c r="G21" i="200"/>
  <c r="W21" i="200"/>
  <c r="X21" i="200"/>
  <c r="G20" i="200"/>
  <c r="W20" i="200"/>
  <c r="X20" i="200"/>
  <c r="G24" i="201"/>
  <c r="W24" i="201"/>
  <c r="X24" i="201"/>
  <c r="G23" i="201"/>
  <c r="W23" i="201"/>
  <c r="X23" i="201"/>
  <c r="G22" i="201"/>
  <c r="W22" i="201"/>
  <c r="X22" i="201"/>
  <c r="G21" i="201"/>
  <c r="W21" i="201"/>
  <c r="X21" i="201"/>
  <c r="G20" i="201"/>
  <c r="W20" i="201"/>
  <c r="X20" i="201"/>
  <c r="G19" i="201"/>
  <c r="W19" i="201"/>
  <c r="X19" i="201"/>
  <c r="W25" i="201"/>
  <c r="X25" i="201"/>
  <c r="W23" i="202"/>
  <c r="X23" i="202"/>
  <c r="G21" i="202"/>
  <c r="W21" i="202"/>
  <c r="X21" i="202"/>
  <c r="G20" i="202"/>
  <c r="W20" i="202"/>
  <c r="X20" i="202"/>
  <c r="W26" i="203"/>
  <c r="G23" i="203"/>
  <c r="W23" i="203"/>
  <c r="X23" i="203"/>
  <c r="G22" i="203"/>
  <c r="W22" i="203"/>
  <c r="X22" i="203"/>
  <c r="G21" i="203"/>
  <c r="W21" i="203"/>
  <c r="X21" i="203"/>
  <c r="G20" i="203"/>
  <c r="W20" i="203"/>
  <c r="X20" i="203"/>
  <c r="G19" i="203"/>
  <c r="W19" i="203"/>
  <c r="X19" i="203"/>
  <c r="W27" i="204"/>
  <c r="X27" i="204"/>
  <c r="G24" i="204"/>
  <c r="W24" i="204"/>
  <c r="X24" i="204"/>
  <c r="G22" i="204"/>
  <c r="W22" i="204"/>
  <c r="X22" i="204"/>
  <c r="G21" i="204"/>
  <c r="W21" i="204"/>
  <c r="X21" i="204"/>
  <c r="G20" i="204"/>
  <c r="W20" i="204"/>
  <c r="X20" i="204"/>
  <c r="G25" i="204"/>
  <c r="W25" i="204"/>
  <c r="X25" i="204"/>
  <c r="G23" i="204"/>
  <c r="W23" i="204"/>
  <c r="X23" i="204"/>
  <c r="G19" i="204"/>
  <c r="W19" i="204"/>
  <c r="X19" i="204"/>
  <c r="W31" i="205"/>
  <c r="X31" i="205"/>
  <c r="G30" i="205"/>
  <c r="W30" i="205"/>
  <c r="X30" i="205"/>
  <c r="G29" i="205"/>
  <c r="W29" i="205"/>
  <c r="X29" i="205"/>
  <c r="G26" i="205"/>
  <c r="W26" i="205"/>
  <c r="X26" i="205"/>
  <c r="G25" i="205"/>
  <c r="W25" i="205"/>
  <c r="X25" i="205"/>
  <c r="G22" i="205"/>
  <c r="W22" i="205"/>
  <c r="X22" i="205"/>
  <c r="G21" i="205"/>
  <c r="W21" i="205"/>
  <c r="X21" i="205"/>
  <c r="G28" i="205"/>
  <c r="W28" i="205"/>
  <c r="X28" i="205"/>
  <c r="G24" i="205"/>
  <c r="W24" i="205"/>
  <c r="X24" i="205"/>
  <c r="G20" i="205"/>
  <c r="W20" i="205"/>
  <c r="X20" i="205"/>
  <c r="G27" i="205"/>
  <c r="W27" i="205"/>
  <c r="X27" i="205"/>
  <c r="G23" i="205"/>
  <c r="W23" i="205"/>
  <c r="X23" i="205"/>
  <c r="G19" i="205"/>
  <c r="W19" i="205"/>
  <c r="X19" i="205"/>
  <c r="W27" i="206"/>
  <c r="X27" i="206"/>
  <c r="G24" i="206"/>
  <c r="W24" i="206"/>
  <c r="X24" i="206"/>
  <c r="G23" i="206"/>
  <c r="W23" i="206"/>
  <c r="X23" i="206"/>
  <c r="G21" i="206"/>
  <c r="W21" i="206"/>
  <c r="X21" i="206"/>
  <c r="G20" i="206"/>
  <c r="W20" i="206"/>
  <c r="X20" i="206"/>
  <c r="G19" i="206"/>
  <c r="W19" i="206"/>
  <c r="X19" i="206"/>
  <c r="G25" i="206"/>
  <c r="W25" i="206"/>
  <c r="X25" i="206"/>
  <c r="G22" i="206"/>
  <c r="W22" i="206"/>
  <c r="X22" i="206"/>
  <c r="W27" i="207"/>
  <c r="X27" i="207"/>
  <c r="G22" i="207"/>
  <c r="W22" i="207"/>
  <c r="X22" i="207"/>
  <c r="G20" i="207"/>
  <c r="W20" i="207"/>
  <c r="X20" i="207"/>
  <c r="G26" i="207"/>
  <c r="G25" i="207"/>
  <c r="G24" i="207"/>
  <c r="G23" i="207"/>
  <c r="G21" i="207"/>
  <c r="W21" i="207"/>
  <c r="X21" i="207"/>
  <c r="G19" i="207"/>
  <c r="W19" i="207"/>
  <c r="X19" i="207"/>
  <c r="G19" i="191"/>
  <c r="W19" i="191"/>
  <c r="X19" i="191"/>
  <c r="W27" i="191"/>
  <c r="X27" i="191"/>
  <c r="G20" i="191"/>
  <c r="W20" i="191"/>
  <c r="X20" i="191"/>
  <c r="W27" i="189"/>
  <c r="X27" i="189"/>
  <c r="W25" i="174"/>
  <c r="X25" i="174"/>
  <c r="F19" i="174"/>
  <c r="W19" i="174"/>
  <c r="X19" i="174"/>
  <c r="F20" i="174"/>
  <c r="W20" i="174"/>
  <c r="X20" i="174"/>
  <c r="G18" i="141"/>
  <c r="W18" i="141"/>
  <c r="X18" i="141"/>
  <c r="G19" i="141"/>
  <c r="W19" i="141"/>
  <c r="X19" i="141"/>
  <c r="G20" i="141"/>
  <c r="W20" i="141"/>
  <c r="X20" i="141"/>
  <c r="G21" i="141"/>
  <c r="W21" i="141"/>
  <c r="X21" i="141"/>
  <c r="G22" i="141"/>
  <c r="W22" i="141"/>
  <c r="X22" i="141"/>
  <c r="G23" i="141"/>
  <c r="W23" i="141"/>
  <c r="X23" i="141"/>
  <c r="G24" i="141"/>
  <c r="W24" i="141"/>
  <c r="X24" i="141"/>
  <c r="G26" i="141"/>
  <c r="W26" i="141"/>
  <c r="X26" i="141"/>
  <c r="G27" i="141"/>
  <c r="W27" i="141"/>
  <c r="X27" i="141"/>
  <c r="G28" i="141"/>
  <c r="W28" i="141"/>
  <c r="X28" i="141"/>
  <c r="F29" i="141"/>
  <c r="W29" i="141"/>
  <c r="X29" i="141"/>
  <c r="F30" i="141"/>
  <c r="W30" i="141"/>
  <c r="X30" i="141"/>
  <c r="F31" i="141"/>
  <c r="W31" i="141"/>
  <c r="X31" i="141"/>
  <c r="G32" i="141"/>
  <c r="W32" i="141"/>
  <c r="X32" i="141"/>
  <c r="F33" i="141"/>
  <c r="W33" i="141"/>
  <c r="X33" i="141"/>
  <c r="G34" i="141"/>
  <c r="W34" i="141"/>
  <c r="X34" i="141"/>
  <c r="F18" i="143"/>
  <c r="W18" i="143"/>
  <c r="X18" i="143"/>
  <c r="F19" i="143"/>
  <c r="W19" i="143"/>
  <c r="X19" i="143"/>
  <c r="F20" i="143"/>
  <c r="W20" i="143"/>
  <c r="X20" i="143"/>
  <c r="F21" i="143"/>
  <c r="W21" i="143"/>
  <c r="X21" i="143"/>
  <c r="F22" i="143"/>
  <c r="W22" i="143"/>
  <c r="X22" i="143"/>
  <c r="F23" i="143"/>
  <c r="W23" i="143"/>
  <c r="X23" i="143"/>
  <c r="F24" i="143"/>
  <c r="G24" i="143"/>
  <c r="W24" i="143"/>
  <c r="X24" i="143"/>
  <c r="G25" i="143"/>
  <c r="W25" i="143"/>
  <c r="X25" i="143"/>
  <c r="G18" i="144"/>
  <c r="W18" i="144"/>
  <c r="X18" i="144"/>
  <c r="G19" i="144"/>
  <c r="W19" i="144"/>
  <c r="X19" i="144"/>
  <c r="F18" i="145"/>
  <c r="W18" i="145"/>
  <c r="X18" i="145"/>
  <c r="F19" i="145"/>
  <c r="W19" i="145"/>
  <c r="X19" i="145"/>
  <c r="F20" i="145"/>
  <c r="W20" i="145"/>
  <c r="X20" i="145"/>
  <c r="F21" i="145"/>
  <c r="W21" i="145"/>
  <c r="X21" i="145"/>
  <c r="F22" i="145"/>
  <c r="W22" i="145"/>
  <c r="X22" i="145"/>
  <c r="F23" i="145"/>
  <c r="W23" i="145"/>
  <c r="X23" i="145"/>
  <c r="F24" i="145"/>
  <c r="W24" i="145"/>
  <c r="X24" i="145"/>
  <c r="F25" i="145"/>
  <c r="W25" i="145"/>
  <c r="X25" i="145"/>
  <c r="F26" i="145"/>
  <c r="W26" i="145"/>
  <c r="X26" i="145"/>
  <c r="F18" i="147"/>
  <c r="W18" i="147"/>
  <c r="X18" i="147"/>
  <c r="F19" i="147"/>
  <c r="W19" i="147"/>
  <c r="X19" i="147"/>
  <c r="W24" i="148"/>
  <c r="X24" i="148"/>
  <c r="W26" i="148"/>
  <c r="X26" i="148"/>
  <c r="F29" i="148"/>
  <c r="W29" i="148"/>
  <c r="X29" i="148"/>
  <c r="F31" i="148"/>
  <c r="W31" i="148"/>
  <c r="X31" i="148"/>
  <c r="W34" i="148"/>
  <c r="X34" i="148"/>
  <c r="F17" i="149"/>
  <c r="W17" i="149"/>
  <c r="X17" i="149"/>
  <c r="F18" i="149"/>
  <c r="W18" i="149"/>
  <c r="X18" i="149"/>
  <c r="F22" i="149"/>
  <c r="W22" i="149"/>
  <c r="X22" i="149"/>
  <c r="F26" i="149"/>
  <c r="W26" i="149"/>
  <c r="X26" i="149"/>
  <c r="F30" i="149"/>
  <c r="W30" i="149"/>
  <c r="X30" i="149"/>
  <c r="F33" i="149"/>
  <c r="W33" i="149"/>
  <c r="X33" i="149"/>
  <c r="F18" i="150"/>
  <c r="W18" i="150"/>
  <c r="X18" i="150"/>
  <c r="F20" i="150"/>
  <c r="W20" i="150"/>
  <c r="X20" i="150"/>
  <c r="F21" i="150"/>
  <c r="W21" i="150"/>
  <c r="X21" i="150"/>
  <c r="F22" i="150"/>
  <c r="W22" i="150"/>
  <c r="X22" i="150"/>
  <c r="F19" i="151"/>
  <c r="W19" i="151"/>
  <c r="X19" i="151"/>
  <c r="F20" i="151"/>
  <c r="W20" i="151"/>
  <c r="X20" i="151"/>
  <c r="F22" i="151"/>
  <c r="W22" i="151"/>
  <c r="X22" i="151"/>
  <c r="F23" i="151"/>
  <c r="W23" i="151"/>
  <c r="X23" i="151"/>
  <c r="F25" i="151"/>
  <c r="W25" i="151"/>
  <c r="X25" i="151"/>
  <c r="F19" i="154"/>
  <c r="W19" i="154"/>
  <c r="X19" i="154"/>
  <c r="F20" i="154"/>
  <c r="W20" i="154"/>
  <c r="X20" i="154"/>
  <c r="F21" i="154"/>
  <c r="W21" i="154"/>
  <c r="X21" i="154"/>
  <c r="F22" i="154"/>
  <c r="W22" i="154"/>
  <c r="X22" i="154"/>
  <c r="F21" i="156"/>
  <c r="W21" i="156"/>
  <c r="X21" i="156"/>
  <c r="F25" i="156"/>
  <c r="W25" i="156"/>
  <c r="X25" i="156"/>
  <c r="F23" i="157"/>
  <c r="W23" i="157"/>
  <c r="X23" i="157"/>
  <c r="W26" i="157"/>
  <c r="X26" i="157"/>
  <c r="W22" i="158"/>
  <c r="X22" i="158"/>
  <c r="W23" i="158"/>
  <c r="X23" i="158"/>
  <c r="F21" i="159"/>
  <c r="W21" i="159"/>
  <c r="X21" i="159"/>
  <c r="F23" i="159"/>
  <c r="W23" i="159"/>
  <c r="X23" i="159"/>
  <c r="W25" i="161"/>
  <c r="X25" i="161"/>
  <c r="W26" i="162"/>
  <c r="X26" i="162"/>
  <c r="F19" i="164"/>
  <c r="W19" i="164"/>
  <c r="X19" i="164"/>
  <c r="F22" i="164"/>
  <c r="W22" i="164"/>
  <c r="X22" i="164"/>
  <c r="W20" i="165"/>
  <c r="X20" i="165"/>
  <c r="W21" i="165"/>
  <c r="X21" i="165"/>
  <c r="W24" i="165"/>
  <c r="X24" i="165"/>
  <c r="W25" i="165"/>
  <c r="X25" i="165"/>
  <c r="F19" i="166"/>
  <c r="W19" i="166"/>
  <c r="X19" i="166"/>
  <c r="W22" i="166"/>
  <c r="X22" i="166"/>
  <c r="F19" i="167"/>
  <c r="W19" i="167"/>
  <c r="X19" i="167"/>
  <c r="F20" i="167"/>
  <c r="W20" i="167"/>
  <c r="X20" i="167"/>
  <c r="F21" i="167"/>
  <c r="W21" i="167"/>
  <c r="X21" i="167"/>
  <c r="F22" i="167"/>
  <c r="W22" i="167"/>
  <c r="X22" i="167"/>
  <c r="F23" i="167"/>
  <c r="W23" i="167"/>
  <c r="X23" i="167"/>
  <c r="F24" i="167"/>
  <c r="W24" i="167"/>
  <c r="X24" i="167"/>
  <c r="F25" i="167"/>
  <c r="W25" i="167"/>
  <c r="X25" i="167"/>
  <c r="F26" i="167"/>
  <c r="W26" i="167"/>
  <c r="X26" i="167"/>
  <c r="W20" i="168"/>
  <c r="X20" i="168"/>
  <c r="W21" i="168"/>
  <c r="X21" i="168"/>
  <c r="W24" i="168"/>
  <c r="X24" i="168"/>
  <c r="W25" i="168"/>
  <c r="X25" i="168"/>
  <c r="F25" i="169"/>
  <c r="W25" i="169"/>
  <c r="X25" i="169"/>
  <c r="W20" i="170"/>
  <c r="X20" i="170"/>
  <c r="W24" i="170"/>
  <c r="X24" i="170"/>
  <c r="W19" i="173"/>
  <c r="X19" i="173" s="1"/>
  <c r="F20" i="173"/>
  <c r="W20" i="173" s="1"/>
  <c r="X20" i="173" s="1"/>
  <c r="F24" i="173"/>
  <c r="W24" i="173"/>
  <c r="X24" i="173" s="1"/>
  <c r="F27" i="173"/>
  <c r="W27" i="173" s="1"/>
  <c r="X27" i="173" s="1"/>
  <c r="W25" i="177"/>
  <c r="X25" i="177"/>
  <c r="F20" i="178"/>
  <c r="W20" i="178"/>
  <c r="X20" i="178"/>
  <c r="F22" i="178"/>
  <c r="W22" i="178"/>
  <c r="X22" i="178"/>
  <c r="F19" i="180"/>
  <c r="W19" i="180"/>
  <c r="X19" i="180"/>
  <c r="W25" i="180"/>
  <c r="X25" i="180"/>
  <c r="W23" i="182"/>
  <c r="X23" i="182"/>
  <c r="W23" i="184"/>
  <c r="X23" i="184"/>
  <c r="W24" i="186"/>
  <c r="X24" i="186"/>
  <c r="F19" i="188"/>
  <c r="W19" i="188"/>
  <c r="X19" i="188"/>
  <c r="F20" i="188"/>
  <c r="W20" i="188"/>
  <c r="X20" i="188"/>
  <c r="F24" i="188"/>
  <c r="W24" i="188"/>
  <c r="X24" i="188"/>
  <c r="F25" i="188"/>
  <c r="W25" i="188"/>
  <c r="X25" i="188"/>
  <c r="F26" i="188"/>
  <c r="W26" i="188"/>
  <c r="X26" i="188"/>
  <c r="F27" i="188"/>
  <c r="W27" i="188"/>
  <c r="X27" i="188"/>
  <c r="F29" i="188"/>
  <c r="W29" i="188"/>
  <c r="X29" i="188"/>
  <c r="F30" i="188"/>
  <c r="W30" i="188"/>
  <c r="X30" i="188"/>
  <c r="F31" i="188"/>
  <c r="W31" i="188"/>
  <c r="X31" i="188"/>
  <c r="G20" i="189"/>
  <c r="W20" i="189"/>
  <c r="X20" i="189"/>
  <c r="G25" i="190"/>
  <c r="W25" i="190"/>
  <c r="X25" i="190"/>
  <c r="G26" i="190"/>
  <c r="W26" i="190"/>
  <c r="X26" i="190"/>
  <c r="G25" i="194"/>
  <c r="W25" i="194"/>
  <c r="X25" i="194"/>
  <c r="W22" i="196"/>
  <c r="X22" i="196"/>
  <c r="G19" i="197"/>
  <c r="W19" i="197"/>
  <c r="X19" i="197"/>
  <c r="G21" i="197"/>
  <c r="W21" i="197"/>
  <c r="X21" i="197"/>
  <c r="W26" i="198"/>
  <c r="X26" i="198"/>
  <c r="G22" i="199"/>
  <c r="W22" i="199"/>
  <c r="X22" i="199"/>
  <c r="G19" i="200"/>
  <c r="W19" i="200"/>
  <c r="X19" i="200"/>
  <c r="G19" i="202"/>
  <c r="W19" i="202"/>
  <c r="X19" i="202"/>
  <c r="W20" i="176"/>
  <c r="X20" i="176"/>
  <c r="W23" i="180"/>
  <c r="X23" i="180"/>
  <c r="W20" i="184"/>
  <c r="X20" i="184"/>
  <c r="W21" i="186"/>
  <c r="X21" i="186"/>
  <c r="W25" i="187"/>
  <c r="X25" i="187"/>
  <c r="W26" i="189"/>
  <c r="X26" i="189"/>
  <c r="F28" i="142"/>
  <c r="F27" i="142"/>
  <c r="F25" i="142"/>
  <c r="F22" i="142"/>
  <c r="G19" i="142"/>
  <c r="F19" i="142"/>
  <c r="G21" i="142"/>
  <c r="G22" i="142"/>
  <c r="W22" i="142"/>
  <c r="X22" i="142"/>
  <c r="F23" i="142"/>
  <c r="F24" i="142"/>
  <c r="G26" i="142"/>
  <c r="F29" i="142"/>
  <c r="W29" i="142"/>
  <c r="X29" i="142"/>
  <c r="G27" i="142"/>
  <c r="W27" i="142"/>
  <c r="X27" i="142"/>
  <c r="F26" i="142"/>
  <c r="G24" i="142"/>
  <c r="W24" i="142"/>
  <c r="X24" i="142"/>
  <c r="F20" i="142"/>
  <c r="G18" i="142"/>
  <c r="W18" i="142"/>
  <c r="X18" i="142"/>
  <c r="F18" i="142"/>
  <c r="G20" i="142"/>
  <c r="W20" i="142"/>
  <c r="X20" i="142"/>
  <c r="F21" i="142"/>
  <c r="G23" i="142"/>
  <c r="W23" i="142"/>
  <c r="X23" i="142"/>
  <c r="G25" i="142"/>
  <c r="W25" i="142"/>
  <c r="X25" i="142"/>
  <c r="G28" i="142"/>
  <c r="W28" i="142"/>
  <c r="X28" i="142"/>
  <c r="W30" i="142"/>
  <c r="X30" i="142"/>
  <c r="W26" i="142"/>
  <c r="X26" i="142"/>
  <c r="W21" i="142"/>
  <c r="X21" i="142"/>
  <c r="W19" i="142"/>
  <c r="X19" i="142"/>
  <c r="S26" i="203" l="1"/>
  <c r="T26" i="203" s="1"/>
  <c r="T20" i="173"/>
  <c r="T22" i="173"/>
  <c r="T24" i="173"/>
  <c r="T27" i="173"/>
  <c r="X29" i="173"/>
</calcChain>
</file>

<file path=xl/sharedStrings.xml><?xml version="1.0" encoding="utf-8"?>
<sst xmlns="http://schemas.openxmlformats.org/spreadsheetml/2006/main" count="5171" uniqueCount="1129">
  <si>
    <t>Dependencia</t>
  </si>
  <si>
    <t>01 AYUNTAMIENTO</t>
  </si>
  <si>
    <t>01 CABILDO</t>
  </si>
  <si>
    <t>O  B  J  E  T  I  V  O  S</t>
  </si>
  <si>
    <t>M   E   T   A   S</t>
  </si>
  <si>
    <t>D e s c r i p c i o n</t>
  </si>
  <si>
    <t>Programa</t>
  </si>
  <si>
    <t>Unidad de Medida</t>
  </si>
  <si>
    <t>RESOLVER LOS ASUNTOS DE LA COMPETENCIA DEL AYUNTAMIENTO COLEGIADAMENTE A EFECTO DE INCIDIR EN EL DESARROLLO DE LA COMUNIDAD</t>
  </si>
  <si>
    <t>2do  Trimestre</t>
  </si>
  <si>
    <t xml:space="preserve">Programada </t>
  </si>
  <si>
    <t>Realizada</t>
  </si>
  <si>
    <t>3er  Trimestre</t>
  </si>
  <si>
    <t>1er  Trimestre</t>
  </si>
  <si>
    <t>4to  Trimestre</t>
  </si>
  <si>
    <t>MUNICIPIO DE GUAYMAS SONORA</t>
  </si>
  <si>
    <t>Clave</t>
  </si>
  <si>
    <t>Ponderacion %</t>
  </si>
  <si>
    <t>Gasto</t>
  </si>
  <si>
    <t>Meta</t>
  </si>
  <si>
    <t>Presup.</t>
  </si>
  <si>
    <t>Ejercido</t>
  </si>
  <si>
    <t>Programada</t>
  </si>
  <si>
    <t>Real</t>
  </si>
  <si>
    <t>TOTAL DEL GASTO DE LA UNIDAD RESPONSABLE</t>
  </si>
  <si>
    <t>NOTA:  EL TOTAL DE LA PONDERACION DEBERA SUMAR  100</t>
  </si>
  <si>
    <t>E1 Eficacia   E2 Economía  E3 Eficiencia</t>
  </si>
  <si>
    <t>Acumulado</t>
  </si>
  <si>
    <t>Justificación</t>
  </si>
  <si>
    <t>Diferencia</t>
  </si>
  <si>
    <t>PORCENTAJE</t>
  </si>
  <si>
    <t>E1</t>
  </si>
  <si>
    <t>E2</t>
  </si>
  <si>
    <t>E3</t>
  </si>
  <si>
    <t>111 LEGISLACION</t>
  </si>
  <si>
    <t>01 GESTION  DE CABILDO</t>
  </si>
  <si>
    <t>Funcion</t>
  </si>
  <si>
    <t>Unidad Responsble</t>
  </si>
  <si>
    <t>Subprograma</t>
  </si>
  <si>
    <t>001 CONDUCCION Y DIFUSION DE LA POLITCA DE GOBIERNO</t>
  </si>
  <si>
    <t>DEL 01 DE  ENERO AL 31 DE DICIEMBRE DE 2021</t>
  </si>
  <si>
    <t>CELEBRAR SESIONES ORDINARIAS Y EXTRAORDINARIAS</t>
  </si>
  <si>
    <t>SESION</t>
  </si>
  <si>
    <t>VIGILAR Y EVALUAR A TRAVES DE LAS COMISIONES DEL AYUNTAMIENTO LOS RAMOS DE LA ADMINISTRACION PUBLICA</t>
  </si>
  <si>
    <t>INFORME</t>
  </si>
  <si>
    <t>ANALIZAR Y APROBAR REGLAMENTOS, CIRCULARES Y DISPOSICIONES DE OBSERVANCIA GENERAL</t>
  </si>
  <si>
    <t>DOCTO</t>
  </si>
  <si>
    <t>ANALIZAR Y APROBAR  PARA EFECTOS LEGALES EL ENVIO AL CONGRESO DEL ESTADO LOS ESTADOS FINANCIEROS TRIMESTRALES</t>
  </si>
  <si>
    <t>PROYECTO</t>
  </si>
  <si>
    <t>ANALIZAR Y APROBAR EL ENVIO DEL PROYECTO DE LEY DE INGRESOS DEL AÑO 2021</t>
  </si>
  <si>
    <t>ANALIZAR Y APROBAR EL ENVIO DEL PRESUPUESTO  DE INGRESOS DEL AÑO 2021</t>
  </si>
  <si>
    <t>ANALIZAR, DISCUTIR Y APROBAR EL PRESUPUESTO DE EGRESOS DEL AÑO 2021</t>
  </si>
  <si>
    <t>DEL 01 DE  ENERO  AL 31 DE MARZO DE 2021</t>
  </si>
  <si>
    <t>DEL 01 DE  ENERO  AL 30 DE JUNIO DE 2021</t>
  </si>
  <si>
    <t>DEL 01 DE  ENERO  AL 30 DE SEPTIEMBRE DE 2021</t>
  </si>
  <si>
    <t>INDICADORES DE RESULTADOS</t>
  </si>
  <si>
    <t>PRESIDENTA MUNICIPAL</t>
  </si>
  <si>
    <t>DRA. KARLA CORDOVA GONZALEZ</t>
  </si>
  <si>
    <t xml:space="preserve">                                                                                                                                                                                                                   C.P. DANIEL SEFERINO APODACA LARRINAGA</t>
  </si>
  <si>
    <t xml:space="preserve">                                                                                                                                                                                                                 TESORERO MUNICIPAL</t>
  </si>
  <si>
    <t>DEL 01 DE  ENERO AL 31 DE  DICIEMBRE DE 2021</t>
  </si>
  <si>
    <t>138 TERRITORIO</t>
  </si>
  <si>
    <t>02 SINDICATURA</t>
  </si>
  <si>
    <t>Unidad Responsable</t>
  </si>
  <si>
    <t>01 DESPACHO DEL SINDICO</t>
  </si>
  <si>
    <t>004 PATRIMONIO MUNICIPAL</t>
  </si>
  <si>
    <t>02  REGULACION DE LOS ASENTAMIENTOS  HUMANOS</t>
  </si>
  <si>
    <t>PROMOVER LA REGULARIZACION DE LA TENENCIA DEL SUELO URBANO EN LAS PROPIEDADES MUNICIPALES, DE OTRAS INSTANCIAS DE GOBIERNO Y PARTICULARES DONDE EXISTAN ASENTAMIENTOS, CON EL FIN DE LOGRAR MAYOR CERTIDUMBRE Y ORDENAMIENTO EN EL CRECIMIENTO DE LA CIUDAD.</t>
  </si>
  <si>
    <t>REALIZAR LA DOTACION DE TERRENOS PARA VIVIENDA</t>
  </si>
  <si>
    <t>DOCTO/LOTE</t>
  </si>
  <si>
    <t>REGULARIZAR TERRENOS URBANOS (CONTRATOS)</t>
  </si>
  <si>
    <t>DOCTO.</t>
  </si>
  <si>
    <t>ATENDER LAS SOLICITUDES DE VERIFICACION DE MEDIDAS</t>
  </si>
  <si>
    <t>LOTE</t>
  </si>
  <si>
    <t>EXPEDIR TITULOS DE PROPIEDAD</t>
  </si>
  <si>
    <t>MANTENER ACTUALIZADO EL PADRON DE LOTES POR COLONIA</t>
  </si>
  <si>
    <t>INFORME/DOCTO.</t>
  </si>
  <si>
    <t>INTEGRACION DE EXPEDIENTES PARA DESINCORPORAR Y ENAJENAR</t>
  </si>
  <si>
    <t>EXPEDIENTE</t>
  </si>
  <si>
    <t>LOTIFICACION  EN COLONIA HUMBERTO GUTIERREZ</t>
  </si>
  <si>
    <t>REGULARIZACION DE  DE LA COLONIA AMPLIACION INDEPENDENCIA</t>
  </si>
  <si>
    <t>REGULARIZACION   DE LA COLONIA EL MIRADOR</t>
  </si>
  <si>
    <t>REGULARIZACION   DE LA COLONIA SAN VICENTE</t>
  </si>
  <si>
    <t>ESCRITURACION  DE LA COLONIA MIGUEL HIDALGO -ANTENA</t>
  </si>
  <si>
    <t>REGULARIZACION   DE LA COLONIA LOMA LINDA</t>
  </si>
  <si>
    <t>REGULARIZACION   DE LA COLONIA FATIMA</t>
  </si>
  <si>
    <t>REGULARIZACION   DE LA COLONIA CENTRO</t>
  </si>
  <si>
    <t xml:space="preserve">CENSO Y REGULARIZACION DE LA COLONIA NACIONALIZACION GOLFO DE CALIFORNIA </t>
  </si>
  <si>
    <t>REUNION DE TRABAJO CON PROMOTORA INMOBILIARIA</t>
  </si>
  <si>
    <t>REUNION</t>
  </si>
  <si>
    <t>REUNION DE TRABAJO CON DIFERENTES DEPENDENCIAS, CATASTRO E INFRAESTRUCTURA.</t>
  </si>
  <si>
    <t>REUNION DE TRABAJO CON PERSONAL DE SINDICATURA</t>
  </si>
  <si>
    <t>DRA.KARLA CORDOVA GONZALEZ</t>
  </si>
  <si>
    <t xml:space="preserve">                                                                                                    C.P DANIEL SEFERINO APODACA LARRINAGA</t>
  </si>
  <si>
    <t xml:space="preserve">                                                                                                          TESORERO MUNICIPAL</t>
  </si>
  <si>
    <t>133 PRESERVACION Y CUIDADO DEL PATRIMONIO</t>
  </si>
  <si>
    <t>04 PATRIMONIO MUNICIPAL</t>
  </si>
  <si>
    <t>01 ADMINISTRACION DE BIENES INMUEBLES MUNICIPALES</t>
  </si>
  <si>
    <t>ADMINISTRAR Y VIGILAR LOS ACTOS RESPECTIVOS AL PATRIMONIO MUNICIPAL, VELANDO QUE LOS BIENES DEL AYUNTAMIENTO SE UTILICEN PARA BENEFICIO DE LOS CIUDADANOS; Y REPRESENTAR EFICAZMENTE AL AYUNTAMIENTO EN LOS LITIGIOS Y CONTROVERSIAS JURÍDICAS  EN QUE FORME PARTE.</t>
  </si>
  <si>
    <t>GESTIONAR QUE LAS DESINCORPORACIONES DE INMUEBLES MUNICIPALES SE INSCRIBAN EN EL REGISTRO PUBLICO DE  LA PROPIEDAD</t>
  </si>
  <si>
    <t>GESTION</t>
  </si>
  <si>
    <t>REPRESENTAR LEGALMENTE AL AYUNTAMIENTO EN AUDIENCIAS Y DILIGENCIAS ORDENADAS EN LITIGIOS EN LOS QUE ES PARTE</t>
  </si>
  <si>
    <t>AUDIENCIA</t>
  </si>
  <si>
    <t xml:space="preserve">INTERPONER DENUNCIAS/ DEMANDAS PARA INICIAR PROCEDIMIENTOS EN PROCURACION Y DEFENSA DE LOS INTERESES MUNICIPALES </t>
  </si>
  <si>
    <t xml:space="preserve">RECIBIR NOTIFICACIONES DE DIVERSAS ACTUACIONES EN PROCEDIMIENTOS EN LAS QUE AYUNTAMIENTO ES PARTE Y/O EMPLAZAMIENTOS EN NUEVOS ASUNTOS </t>
  </si>
  <si>
    <t>NOTIFICACION</t>
  </si>
  <si>
    <t>DAR CONTESTACION A DEMANDAS PROMOVIDAS EN CONTRA DEL AYUNTAMIENTO</t>
  </si>
  <si>
    <t>RENDIR INFORMES Y CUMPLIR REQUERIMIENTOS ANTE DISTINTAS AUTORIDADES EN PROCEDIMIENTOS EN LOS QUE EL AYUNTAMIENTO ES PARTE</t>
  </si>
  <si>
    <t xml:space="preserve">RENDIR INFORMES ANTE DISTINTAS AUTORIDADES QUE SOLICITAN APOYO EN PROCEDIMIENTOS AJENOS AL AYUNTAMIENTO </t>
  </si>
  <si>
    <t>INFORMAR TRIMESTRALMENTE AL AYUNTAMIENTO SOBRE EL ESTADO DE LOS ASUNTOS JURIDICOS</t>
  </si>
  <si>
    <t>CAPACITACION DE PERSONAL</t>
  </si>
  <si>
    <t>CURSO</t>
  </si>
  <si>
    <t>PROMOVER INICIATIVAS DE NORMATIVIDAD Y REGLAMENTACION  MUNICIPAL</t>
  </si>
  <si>
    <t>REUNION DE TRABAJO CON AREAS JURIDICAS, INTERNOS Y EXTERNOS DEL AYUNTAMIENTO</t>
  </si>
  <si>
    <t xml:space="preserve">GESTIONAR EL RESARCIMIENTO DE LOS DAÑOS OCASIONADOS POR PARTICULARES AL PATRIMONIO MUNICIPAL </t>
  </si>
  <si>
    <t xml:space="preserve">                                                                                       C.P. DANIEL SEFERINO APODACA LARRINAGA</t>
  </si>
  <si>
    <t xml:space="preserve">                                                                            TESORERO MUNICIPAL</t>
  </si>
  <si>
    <t>DEL 01 DE  ENERO  AL 31 DE DICIEMBRE DE 2021</t>
  </si>
  <si>
    <t>DEL 01 DE  ENERO AL 31 DE MARZO DE 2021</t>
  </si>
  <si>
    <t>131 PRESIDENCIA</t>
  </si>
  <si>
    <t>03 PRESIDENCIA</t>
  </si>
  <si>
    <t>01 DESPACHO DEL PRESIDENTE</t>
  </si>
  <si>
    <t>001 CONDUCCION Y DIFUSION E LA POLITICA DE GOBIERNO</t>
  </si>
  <si>
    <t>02 GESTION MUNICIPAL</t>
  </si>
  <si>
    <t>REALIZAR ACCIONES ADMINISTRATIVAS DE GESTORIA Y DE PARTICIPACION CIUDADANA, ASI COMO EJECUTAR LOS ACUERDOS DEL AYUNTAMIENTO CON EL FIN DE PROMOVER EL DESARROLLO ECONOMICO, POLITICO, SOCIAL Y CULTURAL DEL MUNICIPIO.</t>
  </si>
  <si>
    <t xml:space="preserve">CONVOCAR Y PRESIDIR LAS SESIONES DE CABILDO </t>
  </si>
  <si>
    <t>EJECUTAR LOS ACUERDOS DE LAS SESIONES DE CABILDO</t>
  </si>
  <si>
    <t>ACUERDO</t>
  </si>
  <si>
    <t>PROMOVER Y GESTIONAR ANTE DIVERSAS DEPENDENCIAS FEDERALES, ESTATALES Y ORGANISMOS PRIVADOS LOS PROYECTOS VIABLES PARA LA COMUNIDAD</t>
  </si>
  <si>
    <t>PRESIDIR LAS REUNIONES DE COMPLAM</t>
  </si>
  <si>
    <t>ATENDER A LOS GRUPOS POLITICOS, SOCIALES Y CIUDADANIA EN GENERAL</t>
  </si>
  <si>
    <t>AUDIENCIAS</t>
  </si>
  <si>
    <t>PROMOVER LA PARTICIPACION CIUDADANA EN LOS DIFERENTES PROGRAMAS DEL AYUNTAMIENTO</t>
  </si>
  <si>
    <t>JORNADA</t>
  </si>
  <si>
    <t xml:space="preserve">REALZAR GIRAS DE TRABAJO EN LAS COMUNIDADES RURALES </t>
  </si>
  <si>
    <t>GIRA</t>
  </si>
  <si>
    <t xml:space="preserve">REALIZAR REUNIONES DE TRABAJO EN LAS COLONIAS DEL MEDIO URBANO </t>
  </si>
  <si>
    <t xml:space="preserve">                                                                       C.P. DANIEL SEFERINO APODACA LARRINAGA</t>
  </si>
  <si>
    <t>DEL 01 DE  ENERO AL 31 DE  MARZO DE 2021</t>
  </si>
  <si>
    <t>02 SECRETARIA PARTICULAR</t>
  </si>
  <si>
    <t>001 CONDUCCION Y DIFUSION DE LA POLITICA DE GOBIERNO</t>
  </si>
  <si>
    <t>ORGANIZAR, SUPERVISAR Y LLEVAR LA AGENDA DEL C. PRESIDENTE MUNICIPAL EN LA ATENCION DE SUS GIRAS DE TRABAJO Y AUDIENCIAS</t>
  </si>
  <si>
    <t>ORGANIZAR Y SUPERVISAR LOS EVENTOS SOLICITADOS POR LA PRESIDENCIA MUNICIPAL</t>
  </si>
  <si>
    <t>EVENTO</t>
  </si>
  <si>
    <t>ATENCION PERSONAL A CIUDADANOS QUE ACUDEN A SOLICITAR AUDIENCIAS</t>
  </si>
  <si>
    <t>ASUNTO</t>
  </si>
  <si>
    <t>CONTROL DE LA AGENDA MUNICIPAL</t>
  </si>
  <si>
    <t xml:space="preserve">DIAS </t>
  </si>
  <si>
    <t xml:space="preserve">                                                                                        C.P. DANIEL SEFERINO APODACA LARRINAGA</t>
  </si>
  <si>
    <t>183 SERVICIOS DE COMUNICACIÓN Y MEDIOS</t>
  </si>
  <si>
    <t>3 COMUNICACIÓN SOCIAL</t>
  </si>
  <si>
    <t>03 COMUNICACIÓN SOCIAL</t>
  </si>
  <si>
    <t>DIFUNDIR OPORTUNA Y VERAZMENTE LAS ACCIONES QUE LLEVAN A CABO EL AYUNTAMIENTO Y LA ADMINISTRACION PUBLICA MUNICIPAL A FIN DE MANTENER INFORMADA A LA CIUDADANIA Y PROMOVER SU PARTICIPACIÓN EN EL DESARROLLO COMUNITARIO, ASÍ MISMO ESTABLECER UNA COMUNICACIÓN DIRECTA A TRAVÉS DE LOS DIVERSOS MEDIOS DE INFORMACIÓN TRADICIONALES Y ALTERNOS PARA ESTIMULAR SU PARTICIPACION EN LOS DIVERSOS PROGRAMAS SOCIALES Y COMUNITARIOS QUE IMPULSE EL GOBIERNO.</t>
  </si>
  <si>
    <t>EMISION DE BOLETINES INFORMATIVOS</t>
  </si>
  <si>
    <t>BOLETIN</t>
  </si>
  <si>
    <t>ENTREVISTAS EN RADIO Y TV.</t>
  </si>
  <si>
    <t>ENTREVISTA</t>
  </si>
  <si>
    <t xml:space="preserve">COBERTURA INFORMATIVA DE LAS ACTIVIDADES </t>
  </si>
  <si>
    <t>EVENTOS</t>
  </si>
  <si>
    <t>MONITOREO DE MEDIOS DE COMUNICACIÓN Y REDES.</t>
  </si>
  <si>
    <t>SINTESIS</t>
  </si>
  <si>
    <t xml:space="preserve">SPOT PUBLICITARIOS </t>
  </si>
  <si>
    <t>SPOTS</t>
  </si>
  <si>
    <t>PUBLICACION DE AVISOS ESPECIALES Y ESPACIOS DIVERSOS  EN PRENSA</t>
  </si>
  <si>
    <t>PERIODICO</t>
  </si>
  <si>
    <t>VIDEOS Y FOTOS OFICIALES</t>
  </si>
  <si>
    <t>CAMPAÑAS DE INFORMACION</t>
  </si>
  <si>
    <t>CAMPAÑA</t>
  </si>
  <si>
    <t xml:space="preserve">VISITAS A LAS COLONIAS </t>
  </si>
  <si>
    <t>VISITAS</t>
  </si>
  <si>
    <t xml:space="preserve">                                                                                     TESORERO MUNICIPAL</t>
  </si>
  <si>
    <t>135 ASUNTOS JURIDICOS</t>
  </si>
  <si>
    <t>04 ASUNTOS JURIDICOS</t>
  </si>
  <si>
    <t xml:space="preserve">                                                   </t>
  </si>
  <si>
    <t>020 GESTION Y ACTUALIZACION JURIDICA</t>
  </si>
  <si>
    <t>04 SEGUIMIENTO DE ASUNTOS JURIDICOS</t>
  </si>
  <si>
    <t>DAR BASE LEGAL A TODOS LOS ACTOS Y ACUERDOS DEL AYUNTAMIENTO QUE GARANTICE SU SEGURIDAD JURIDICA</t>
  </si>
  <si>
    <t>FORMULAR INFORMES PREVIOS Y JUSTIFICADOS PARA LOS JUICIOS DE AMPARO</t>
  </si>
  <si>
    <t>CONTESTAR DEMANDAS DEL SERVICIO CIVIL, OFRECIMIENTO DE PRUEBAS, ALEGATOS POR LOS JUICIOS PROMOVIDOS POR PARTICULARES ANTE EL TRIBUNAL DE JUSTICIA ADMINISTRTIVA</t>
  </si>
  <si>
    <t>ATENDER Y TRAMITAR LOS RECURSOS ADMINISTRATIVOS QUE PRESENTAN LOS PARTICULARES EN CONTRA DE DIVERSAS AUTORIDADES MUNICIPALES</t>
  </si>
  <si>
    <t>REVISAR Y CORREGIR CONTRATOS Y CONVENIOS</t>
  </si>
  <si>
    <t>CONVENIO</t>
  </si>
  <si>
    <t xml:space="preserve">ELABORAR Y PRESENTAR DENUNCIAS Y QUERELLAS ANTE EL MINISTERIO PUBLICO POR DELITOS EN QUE LA ADMINISTRACION PUBLICA TENGA CARÁCTER DE VICTIMA </t>
  </si>
  <si>
    <t>DENUNCIA</t>
  </si>
  <si>
    <t>EMITIR RECOMENDACIONES EN MATERIA DE LIQUIDACION O FINIQUITO POR MOTIVO DE PENSION, JUBILACION ENTRE OTROS</t>
  </si>
  <si>
    <t>EMITIR INFORMES DEL ESTADO PROCESAL DE LAS CONTROVERSIAS EN QUE EL AYUNTAMIENTO ES PARTE.</t>
  </si>
  <si>
    <t>FORMULAR CONTESTACIONES POR JUICIOS TRAMITADOS POR PARTICULARES EN LOS JUZGADOS LOCALES</t>
  </si>
  <si>
    <t>COMPARECER COMO REPRESENTANTE DEL AYUNTAMIENTO O EN AUXILIO DE ALGUNA PARAMUNICIPAL A LA JUNTA DE CONCILIACION Y ARBITRAJE PARA LA ENTREGA DE FINIQUITOS Y/O LIQUIDACIONES</t>
  </si>
  <si>
    <t>132 POLITICA INTERIOR</t>
  </si>
  <si>
    <t>07 SECRETARIA TECNICA</t>
  </si>
  <si>
    <t>038 GESTION PARA RESULTADOS MUNICIPAL</t>
  </si>
  <si>
    <t>01 PLANEACION, SEGUIMIENTO Y EVALUACION DEL PMD</t>
  </si>
  <si>
    <t>PLANEAR, DISEÑAR Y DAR SEGUIMIENTO A LOS PROGRAMAS DERIVADOS DEL PLAN MUNICIPAL DE DESARROLLO Y A LOS PROYECTOS DE ALTO IMPACTO PARA EL MUNICIPIO, ASI COMO PROMOVER Y DESARROLLAR LAS ACTIVIDADES DESTINADAS A FORTALECER LA GESTION E IMAGEN INSTITUCIONAL.</t>
  </si>
  <si>
    <t>REUNIONES DE TRABAJO CON COMITÉ DE PLANEACION MUNICIPAL</t>
  </si>
  <si>
    <t>REUNIONES DE TRABAJO CON DIRECTORES DE LAS DEPENDENCIAS</t>
  </si>
  <si>
    <t>CAMPAÑAS MEDIATICAS DE DEPENDENCIAS MUNICIPALES</t>
  </si>
  <si>
    <t xml:space="preserve">                                                                                    C.P. DANIEL SEFERINO APODACA LARRINAGA</t>
  </si>
  <si>
    <t>184 ACCESO A LA INFORMACION PUBLICA GUBERNAMENTAL</t>
  </si>
  <si>
    <t>06 TRANSPARENCIA</t>
  </si>
  <si>
    <t>03 TRANSPARENCIA</t>
  </si>
  <si>
    <t>DESARROLLAR ACTIVIDADES ENCAMINADAS A FORTALECER LA TRANSPARENCIA MUNICIPAL MEDIANTE EL CUMPLIMIENTO DE LAS OBLIGACIONES DE TRANSPARENCIA EN MATERIA DE ACCESO A LA INFORMACIÓN, LA DIFUSIÓN DE INFORMACIÓN DE INTERÉS PÚBLICO Y LA APERTURA GUBERNAMENTAL QUE CONTRIBUYAN A MEJORAR LA PARTICIPACIÓN CIUDADANA EN EL QUEHACER ORGANIZACIONAL.</t>
  </si>
  <si>
    <t xml:space="preserve">Realizar verificaciones en el cumplimiento de las áreas en las obligaciones de transparencia en el Portal Municipal y la Plataforma Nacional.             </t>
  </si>
  <si>
    <t>Informe</t>
  </si>
  <si>
    <t>Proponer medios alternativos de difusión  de la información pública en las poblaciones en las que estos resulten de más fácil acceso.</t>
  </si>
  <si>
    <t>Actividades</t>
  </si>
  <si>
    <t>Asesorar, recibir, notificar y gestionar las solicitudes de acceso a la información tanto a las áreas como a los solicitantes.</t>
  </si>
  <si>
    <t>Solicitudes de Acceso a la Información</t>
  </si>
  <si>
    <t xml:space="preserve">Proponer al Comité de Transparencia los procedimientos internos que aseguren la mayor eficiencia en la gestión de las solicitudes de acceso a la información.          </t>
  </si>
  <si>
    <t>Documento</t>
  </si>
  <si>
    <t>Llevar un registro de las solicitudes de acceso a la información, respuestas, resultados, costos de reproducción y envío.</t>
  </si>
  <si>
    <t>Registro</t>
  </si>
  <si>
    <t>Detectar necesidades de información pública de la sociedad.</t>
  </si>
  <si>
    <t>Impulsar la difusión  de  información pública en materia de transparencia proactiva.</t>
  </si>
  <si>
    <t>Identificar y  proponer la implementación, mejora, o registro de mecanismos de colaboración en materia de Gobierno Abierto.</t>
  </si>
  <si>
    <t>Asesorar a las áreas del gobierno municipal y partes interesadas que así lo requieran.</t>
  </si>
  <si>
    <t>Asesorías</t>
  </si>
  <si>
    <t>Capacitar a las áreas del gobierno municipal y partes interesadas en la materia.</t>
  </si>
  <si>
    <t>Capacitaciones</t>
  </si>
  <si>
    <t>Llevar a cabo acciones de coordinación y vinculación en la materia.</t>
  </si>
  <si>
    <t>Acciones</t>
  </si>
  <si>
    <t>Sesiones del Comité de Transparencia.</t>
  </si>
  <si>
    <t>Sesiones</t>
  </si>
  <si>
    <t>Elaboración de Informe Mensual.</t>
  </si>
  <si>
    <t>Elaboración de Informe Trimestral.</t>
  </si>
  <si>
    <t>Elaboración de Informe Anual.</t>
  </si>
  <si>
    <t xml:space="preserve">Realización de actividades en materia promoción de transparencia y acceso a la información.      </t>
  </si>
  <si>
    <t>Asistir a eventos de interés en la materia.</t>
  </si>
  <si>
    <t>Eventos</t>
  </si>
  <si>
    <t xml:space="preserve">                                                                                       TESORERO MUNICIPAL</t>
  </si>
  <si>
    <t>04 SECRETARIA DEL AYUNTAMIENTO</t>
  </si>
  <si>
    <t>01 DESPACHO DEL SECRETARIO DEL AYTTO.</t>
  </si>
  <si>
    <t>05 CONDUCCION DEL GOBIERNO</t>
  </si>
  <si>
    <t xml:space="preserve">ORGANIZAR, DAR SEGUIMIENTO Y APOYO LEGAL A LOS ACTOS DEL AYUNTAMIENTO Y DE LAS UNIDADES ADMINITRATIVAS A SU CARGO
</t>
  </si>
  <si>
    <t>CITAR A SESIONES DE CABILDO</t>
  </si>
  <si>
    <t>CITATORIO</t>
  </si>
  <si>
    <t>LEVANTAR ACTAS DE SESIONES DE CABILDO</t>
  </si>
  <si>
    <t>ACTA</t>
  </si>
  <si>
    <t>PUBLICAR EN EL TABLERO DE AVISOS LOS ACUERDOS Y RESOLUCIONES DEL MISMO</t>
  </si>
  <si>
    <t>DOCUMENTO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</si>
  <si>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</si>
  <si>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</si>
  <si>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</si>
  <si>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REGLAMENTO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</si>
  <si>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</si>
  <si>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</si>
  <si>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</si>
  <si>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CREAR Y DAR SEGUIMIENTO A LAS ACTIVIDADES DEL CENTRO DE COMUNIDADES YAQUIS</t>
  </si>
  <si>
    <t>SEGUIMIENTO A LAS PETICIONES DE LAS COMUNIDADES YAQUIS</t>
  </si>
  <si>
    <t>VIGILAR Y DAR SEGUIMIENTO A LAS ACTIVIDADES DE LAS COMUNIDADES RURALES</t>
  </si>
  <si>
    <t>ANALIZAR Y ATENDER ASUNTOS POLITICOS SOCIALES</t>
  </si>
  <si>
    <t>REUNIONES DE COMITÉ MUNICIPAL DE SALUD</t>
  </si>
  <si>
    <t>REUNIONES</t>
  </si>
  <si>
    <t>RECEPCIÓN DE DOCUMENTOS EN LA OFICILIA DE PARTE</t>
  </si>
  <si>
    <t>TURNACIÓN DE DOCUMENTOS RECIBIDOS EN LA OFICILIA DE PARTE A LAS DIFERENTES DEPENDENCIAS DEL AYUNTAMIENTO</t>
  </si>
  <si>
    <t>TRAMITE DE CARTILLAS MILITARES</t>
  </si>
  <si>
    <t>TRAMITE</t>
  </si>
  <si>
    <t>PRESENTAR AL PRESIDENTE MUNICIPAL UN INFORME DE LA DEPENDENCIA Y SUS UNIDADES ADMINISTRATIVAS</t>
  </si>
  <si>
    <t>SECRETARIO DEL AYUNTAMIENTO</t>
  </si>
  <si>
    <t xml:space="preserve">                                                                                                                         LCP. CELIDA BOTELLO NAVARRO PCCAG</t>
  </si>
  <si>
    <t>C.P. DANIEL SEFERINO APODACA LARINAGA</t>
  </si>
  <si>
    <t xml:space="preserve">                                                                                                                                             TESORERA MUNICIPAL</t>
  </si>
  <si>
    <t>TESORERO MUNICIPAL</t>
  </si>
  <si>
    <t>02 DIRECCION DE ASUNTOS DE GOBIERNO</t>
  </si>
  <si>
    <t>04 ASUNTOS DE GOBIERNO</t>
  </si>
  <si>
    <t>COORDINAR, SUPERVISAR Y DAR SEGUIMIENTO A LAS ACCIONES DE GOBIERNO, ASI COMO LA ELABORACIÓN DE DOCUMENTOS</t>
  </si>
  <si>
    <t>ELABORACION DE ACTAS DE LAS SESIONES ORDINARIAS Y EXTRAORDINARIAS DE CABILDO.</t>
  </si>
  <si>
    <t>ELABORACION DE ACTAS DE ACUERDO DE CABILDO REFERENTE A ESTADOS FINANCIEROS</t>
  </si>
  <si>
    <t>APOYO TECNICO EN LOS ASUNTOS DE LA SECRETARIA DEL AYUNTAMIENTO (ELABORACION CERTIFACIONES DE DOCTOS. Y CONSTANCIAS DEL ARCHIVO Y DE LOS ACUERDOS ASENTADOS EN LOS LIBROS DE ACTAS.</t>
  </si>
  <si>
    <t>APOYO TECNICO EN LOS ASUNTOS DE LA SECRETARIA DEL AYUNTAMIENTO ( REVISION DE EXPEDIENTES PARA EXPEDIR ANUENCIAS DEFINITIVAS CON VENTA Y CONSUMO DE BEBIDAS CON CONTENIDO ALCOHOLICO.</t>
  </si>
  <si>
    <t>PROPORCIONAR LA INFORMACIÓN PARA EL DESAHOGO DE LAS SESIONES DE CABILDO</t>
  </si>
  <si>
    <t xml:space="preserve">                                                                             C.P. DANIEL SEFERINO APODACA LARRINAGA</t>
  </si>
  <si>
    <t xml:space="preserve">                                                                              TESORERO MUNICIPAL</t>
  </si>
  <si>
    <t>05 ARCHIVO MUNICIPAL</t>
  </si>
  <si>
    <t>ORDENAR, PRESERVAR Y DIFUNDIRLA INFORMACIÓN HISTORICA DE LA COMUNIDAD Y AYUNTAMIENTO</t>
  </si>
  <si>
    <t>ARCHIVO HISTORICO DEL AYUNTAMIENTO DE GUAYMAS PRESERVADO Y MANTENIDO</t>
  </si>
  <si>
    <t>PERSEVERAR</t>
  </si>
  <si>
    <t>BRIGADAS ORGANIZADAS PARA EL DIAGNOSTICO, ORGANIZACIÓN, DEPURACIÓN DE CLASIFICACIÓN DE FONDOS</t>
  </si>
  <si>
    <t>SERVICIO</t>
  </si>
  <si>
    <t>EXPEDIENTES NO CLASIFICADOS HISTÓRICOS ORDENADOS</t>
  </si>
  <si>
    <t>CATALOGO ELECTRÓNICO CREADO</t>
  </si>
  <si>
    <t>INFORMACIÓN CLASIFICADA GENERADA POR LA COMUNIDAD Y AYUNTAMIENTO</t>
  </si>
  <si>
    <t>REVISION</t>
  </si>
  <si>
    <t>ARCHIVO HISTÓRICO PROMOVIDO Y DIFUNDIDO</t>
  </si>
  <si>
    <t>CURSOS DE CAPACITACIÓN ATENDIDOS</t>
  </si>
  <si>
    <t>CONSTANCIA</t>
  </si>
  <si>
    <t>FUMIGACION ESPECIALIZADA REALIZADA</t>
  </si>
  <si>
    <t xml:space="preserve">                                                                         C.P. DANIEL SEFERINO APODACA LARRINAGA</t>
  </si>
  <si>
    <t>DEL 01 DE ENERO AL 31 DE  DICIEMBRE DE 2021</t>
  </si>
  <si>
    <t>02 ASUNTOS DE GOBIERNO.</t>
  </si>
  <si>
    <t>009 PROMOCION DE LA CULTURA DE LA LEGALIDAD</t>
  </si>
  <si>
    <t>10 COMERCIO AMBULANTE</t>
  </si>
  <si>
    <t xml:space="preserve"> </t>
  </si>
  <si>
    <t>ACTIVIDADES COMERCIALES REGULARIZADAS</t>
  </si>
  <si>
    <t>TRAMITE PARA OBTENER ANUENCIA DE VENDEDOR AMBULANTE</t>
  </si>
  <si>
    <t>EXPEDIR AVISOS DE PAGO DE DERECHOS A VENDEDORES AMBULANTES</t>
  </si>
  <si>
    <t>RECIBO</t>
  </si>
  <si>
    <t>SUPERVISAR LAS OBLIGACIONES DE VENDEDORES AMBULANTES</t>
  </si>
  <si>
    <t>SUPERVISION</t>
  </si>
  <si>
    <t xml:space="preserve">ACTUALIZACIÓN DE EXPEDIENTES DE VENDEDORES AMBULANTES </t>
  </si>
  <si>
    <t>PERMISOS ESPECIALES</t>
  </si>
  <si>
    <t>PERMISO</t>
  </si>
  <si>
    <t xml:space="preserve">INFORMAR MENSUALMENTE AL H. AYUNTAMIENTO SOBRE LAS ACTIVIDADES E INGRESO </t>
  </si>
  <si>
    <t xml:space="preserve">                                                                            C.P. DANIEL SEFERINO APODACA LARRINAGA</t>
  </si>
  <si>
    <t>009 POLITICA Y GOBIERNO MUNICIPAL</t>
  </si>
  <si>
    <t>12 JUZGADO CALIFICADOR</t>
  </si>
  <si>
    <t>FALTAS A LOS BANDOS DE POLICIA Y BUEN GOBIERNO SANCIONADAS</t>
  </si>
  <si>
    <t>CALIFICAR INFRACCIONES POR FALTAS AL BANDO</t>
  </si>
  <si>
    <t>INFRACCIÓN</t>
  </si>
  <si>
    <t>DAR SEGUIMIENTO AL INDICE DE DELINCUENCIA</t>
  </si>
  <si>
    <t>CASO</t>
  </si>
  <si>
    <t>GIRAR CITATORIOS PARA COMPARECENCIAS</t>
  </si>
  <si>
    <t>CURSOS DE CAPACITACION MEDICOS LEGISTAS</t>
  </si>
  <si>
    <t>CURSOS DE CAPACITACIÓN JUECES CALIFICADORES</t>
  </si>
  <si>
    <t xml:space="preserve">RECEPCIÓN DE DENUNCIAS POR FALTAS AL BANDO </t>
  </si>
  <si>
    <t xml:space="preserve">                                                                                   C.P. DANIEL SEFERINO APODACA LARRINAGA</t>
  </si>
  <si>
    <t>13 PROFECO</t>
  </si>
  <si>
    <t>DERECHOS DE LOS CONSUMIDORES PROTEGIDOS CON RELACIONES JUSTAS CON LOS PROVEEDORES</t>
  </si>
  <si>
    <t>RECEPCIÓN DE QUEJAS</t>
  </si>
  <si>
    <t>ASESORÍAS JURIDICAS</t>
  </si>
  <si>
    <t>CONCILIACIONES</t>
  </si>
  <si>
    <t>AUDIENCIAS DE CONCILIACIÓN</t>
  </si>
  <si>
    <t>EXPEDIENTES CONCILIADOS</t>
  </si>
  <si>
    <t>VINCULACIÓN CIUDADANA</t>
  </si>
  <si>
    <t>VINCULACIÓN</t>
  </si>
  <si>
    <t>INDICADORESE RESULTADOS</t>
  </si>
  <si>
    <t>14 RELACIONES EXTERIORES</t>
  </si>
  <si>
    <t>TRÁMITE DE SOLICITUD DE PASAPORTE RÁPIDO, FÁCIL Y CERCANO</t>
  </si>
  <si>
    <t>TRAMITAR PASAPORTES MEXICANOS</t>
  </si>
  <si>
    <t>172  PROTECCION CIVIL</t>
  </si>
  <si>
    <t>07 JUZGADO LOCAL</t>
  </si>
  <si>
    <t>ASUNTOS CIVILES Y MERCANTILES RESUELTOS</t>
  </si>
  <si>
    <t>TRAMITAR EXPEDIENTES</t>
  </si>
  <si>
    <t>GIRAR OFICIOS DE REQUERIMIENTO</t>
  </si>
  <si>
    <t>OFICIO</t>
  </si>
  <si>
    <t>DESAHOGAR PROMOCIONES</t>
  </si>
  <si>
    <t>PROMOCION</t>
  </si>
  <si>
    <t>GIRAR CITATORIOS PARA COMPARECENCIA</t>
  </si>
  <si>
    <t>DEPOSITOS EN EFECTIVO</t>
  </si>
  <si>
    <t>DEPOSITO</t>
  </si>
  <si>
    <t>COMPARECENCIAS</t>
  </si>
  <si>
    <t>DILIGENCIAS DE ACTUARIO</t>
  </si>
  <si>
    <t>DILIGENCIAS</t>
  </si>
  <si>
    <t>008 PROTECCION CIVIL Y BOMBEROS</t>
  </si>
  <si>
    <t>08 BOMBEROS VOLUNTARIOS</t>
  </si>
  <si>
    <t>ATENDER CABALMENTE LA DEMANDA CIUDADANA DE SERVICIOS DE EMERGENCIA Y LAS NECESIDADES DE ASESORÍAS EN LA SEGURIDAD Y PREVENCIÓN DE RIESGOS</t>
  </si>
  <si>
    <t>INCENDIOS SOFOCADOS</t>
  </si>
  <si>
    <t xml:space="preserve">SEGURIDAD MEJORADA EN ESCUELAS Y EMPRESAS MEDIANTE ASESORÍAS </t>
  </si>
  <si>
    <t>ASESORIA</t>
  </si>
  <si>
    <t>PERSONAS Y ANIMALES RESCATADOS EN EMERGENCIA</t>
  </si>
  <si>
    <t>ALUMNOS INFORMADOS DE LOS RIESGOS Y COMO PREVENIRLOS</t>
  </si>
  <si>
    <t>BOMBEROS ACTUALIZADOS EN LAS MEJORES PRÁCTICAS</t>
  </si>
  <si>
    <t>CONGRESO</t>
  </si>
  <si>
    <t xml:space="preserve">EQUIPO CONTRA INCENDIO CONSERVADO Y LISTO PARA USARSE </t>
  </si>
  <si>
    <t>MANTENIMIENTO</t>
  </si>
  <si>
    <t xml:space="preserve">PERSONAL PREPARADO CON LOS CONOCIMIENTOS Y HABILIDADES PARA BRINDAR LOS SERVICIOS DE EMERGENCIA </t>
  </si>
  <si>
    <t>CAPACITACION</t>
  </si>
  <si>
    <t>ANIMALES PELIGROSOS CONTROLADOS</t>
  </si>
  <si>
    <t>SEGURIDAD MEJORADA Y SUPERVISADA EN COMERCIOS E INDUSTRIAS</t>
  </si>
  <si>
    <t xml:space="preserve">                                                                        C.P. DANIEL SEFERINO APODACA LARRINAGA</t>
  </si>
  <si>
    <t>09 PROTECCION CIVIL</t>
  </si>
  <si>
    <t>PREPARAR A LA CIUDADANÍA Y A LOS FUNCIONARIOS PÚBLICOS EN LA CULTURA DE PROTECCIÓN CIVIL Y ASEGURAR EL CUMPLIMIENTO DE LA NORMATIVIDAD</t>
  </si>
  <si>
    <t xml:space="preserve">LOS BIENES MUEBLES DEL AYUNTAMIENTO SON CONSERVADOS Y CUENTAS CON SERVICIOS BASICOS </t>
  </si>
  <si>
    <t>COMERCIOS CON SEGURIDAD MEJORADA MEDIANTE INSPECCIONES</t>
  </si>
  <si>
    <t>INSPECCIONES</t>
  </si>
  <si>
    <t>INSTITUCIONES PREPARADAS EN MATERIA DE PROTECCION CIVIL</t>
  </si>
  <si>
    <t>PLATICAS</t>
  </si>
  <si>
    <t>PROYECTOS DE CONSTRUCCIÓN Y OTROS REVISADOS</t>
  </si>
  <si>
    <t>CAPACIDADES DE LAS ORGANIZACIONES E INSTITUCIONES PROBADAS Y MEJORADAS PARA REACCIONAR ANTE EVENTOS DE EMERGENCIA</t>
  </si>
  <si>
    <t>SIMULACROS</t>
  </si>
  <si>
    <t>POBLACIÓN VULNERABLE ATENDIDA Y APOYADA ANTE CONTINGENCIA</t>
  </si>
  <si>
    <t>EVENTOS MASIVOS CONTROLADOS EN EL CUMPLIMIENTO DE LA NORMATIVIDAD PARA EVITAR PROBABILIDAD DE RIESGOS</t>
  </si>
  <si>
    <t>DEL 01 DE  ENERO  AL 31 DE SEPTIEMBRE DE 2021</t>
  </si>
  <si>
    <t>242 CULTURA</t>
  </si>
  <si>
    <t>03 DIRECCION DE ACCION CIVICA Y/O CULT.</t>
  </si>
  <si>
    <t>028 PROMOCION CIVICA Y CULTURAL</t>
  </si>
  <si>
    <t>04 AUDITORIO</t>
  </si>
  <si>
    <t>PROVEER  LOS ESPACIOS CON LA INFRAESTRUCTURA Y EQUIPAMIENTO ADECUADO PARA REALIZACIÓN DE LAS ACTIVIDADES CÍVICAS, CULTURALES Y ARTISTICAS</t>
  </si>
  <si>
    <t>BRINDAR INFORMACIÓN PARA EL ARRENDAMIENTO DEL AUDITORIO</t>
  </si>
  <si>
    <t>PERSONAS</t>
  </si>
  <si>
    <t xml:space="preserve">CONCRETAR EL ARRENDAMIENTO DEL AUDITORIO CIVICO </t>
  </si>
  <si>
    <t>RENTA</t>
  </si>
  <si>
    <t>IMPLEMENTAR EL PROGRAMA DE CONSERVACIÓN Y MANTENIMIENTO DEL AUDITORIO</t>
  </si>
  <si>
    <t>EVENTOS LUCRATIVOS</t>
  </si>
  <si>
    <t>EVENTOS NO LUCRATIVOS</t>
  </si>
  <si>
    <t xml:space="preserve">INFORMAR MENSUALMENTE AL H. AYUNTAMIENTO SOBRE LAS ACTIVIDADES REALIZADAS </t>
  </si>
  <si>
    <t>01 PLANEACION Y PROMOCION DE ACTIVIDADES CIVICAS</t>
  </si>
  <si>
    <t>PLANEACIÓN Y PROMOCIÓN DE ACTIVIDADES CÍVICAS. DIFUNDIR Y FOMENTAR LAS ACTIVIDADES CIVICAS, CULTURALES Y ARTÍSTICAS, APOYANDO A LOS INTERESADOS Y CREADORES</t>
  </si>
  <si>
    <t>REAFIRMAR EL VALOR Y RESPETO A SÍMBOLOS PATRIOS Y LA HISTORIA NACIONAL</t>
  </si>
  <si>
    <t>ACTIVIDAD</t>
  </si>
  <si>
    <t>ACUERDOS PARA FORTALECER LA EDUCACIÓN CÍVICA CON ESCUELAS Y POBLACIÓN</t>
  </si>
  <si>
    <t>DESARROLLO DE PROGRAMAS DE LA DIRECCIÓN DE ACCIÓN CÍVICA</t>
  </si>
  <si>
    <t>PROGRAMA</t>
  </si>
  <si>
    <t>241 DEPORTE Y RECREACION</t>
  </si>
  <si>
    <t>04 DIRECCION DEL DEPORTE</t>
  </si>
  <si>
    <t>034 RECREACION, DEPORTE Y ESPARCIMIENTO</t>
  </si>
  <si>
    <t>01 DESARROLLO DEL DEPORTE</t>
  </si>
  <si>
    <t xml:space="preserve">DIFUNDIR, FOMENTAR Y APOYAR LAS ACTIVIDADES FÍSICAS Y DEPORTIVAS; CONTAR Y MANTENER ESPACIOS CON LA INFRAESTRUCTURA Y EQUIPAMIENTO ADECUADO PARA LA REALIZACIÓN DE LAS ACTIVIDADES DEPORTIVAS </t>
  </si>
  <si>
    <t>CAPACITACIÓN Y ACTUALIZACIÓN DE ENTRENADORES</t>
  </si>
  <si>
    <t>CURSOS</t>
  </si>
  <si>
    <t>ORGANIZACIÓN DE EVENTOS DEPORTIVOS</t>
  </si>
  <si>
    <t>APOYO A EVENTOS DIVERSOS RELACIONADOS AL DEPORTE</t>
  </si>
  <si>
    <t xml:space="preserve">ENTREGA DE APOYOS ECONÓMICOS A DEPORTISTAS </t>
  </si>
  <si>
    <t>APOYOS CON MATERIAL DEPORTIVO</t>
  </si>
  <si>
    <t>APOYO</t>
  </si>
  <si>
    <t>CREACIÓN DE NUEVOS ESPACIOS DEPORTIVOS</t>
  </si>
  <si>
    <t>ESPACIOS</t>
  </si>
  <si>
    <t>REHABILITACIÓN DE LAS AREAS DEPORTIVAS</t>
  </si>
  <si>
    <t>ADAPTACIÓN DE ESPACIOS DEPORTIVOS</t>
  </si>
  <si>
    <t>MANTENIMIENTO A ESPACIOS DEPORTIVOS</t>
  </si>
  <si>
    <t>DRA.  KARLA CORDOVA GONZALEZ</t>
  </si>
  <si>
    <t>171 POLICIA</t>
  </si>
  <si>
    <t>05 COMISARIA FRANCISCO MARQUEZ</t>
  </si>
  <si>
    <t>026 ATENCIÓN A COMUNIDADES RURALES</t>
  </si>
  <si>
    <t>Sub Programa</t>
  </si>
  <si>
    <t>05 PRESTACION DE SERVICIOS PUBLICOS MUNICIPALES</t>
  </si>
  <si>
    <t>PRESTAR SERVICIOS PUBLICOS DE CALIDAD Y DESARROLLAR ESTRATEGIAS DE COHESIÓN SOCIAL PARA CONTRIBUIR A MEJORAR EL DESARROLLO HUMANO MEDIANTE LA ATENCIÓN A LAS NECESIDADES DE LAS COMUNIDADES RURALES</t>
  </si>
  <si>
    <t xml:space="preserve">PRESTAR EL SERVICIO DE VIGILANCIA </t>
  </si>
  <si>
    <t>RECORRIDO</t>
  </si>
  <si>
    <t>ORGANIZAR Y CELEBRAR EVENTOS CÍVICOS</t>
  </si>
  <si>
    <t xml:space="preserve">PROMOVER LA PARTICIPACIÓN CIUDADANA EN EL DESARROLLO </t>
  </si>
  <si>
    <t xml:space="preserve">GESTIONAR LA REHABILITACIÓN DE CALLES Y CAMINOS </t>
  </si>
  <si>
    <t xml:space="preserve">GESTIONAR Y PROPONER LA REALIZACIÓN DE OBRAS PUBLICAS Y SERVICIOS </t>
  </si>
  <si>
    <t>GESTIONAR EN CONJUNTO CON LOS PADRES  MEJORA A LAS ESCUELAS</t>
  </si>
  <si>
    <t>INFORMAR AL H. AYUNTAMIENTO DE LAS ACTIVIDADES REALIZADAS</t>
  </si>
  <si>
    <t>06 COMISARIA LA MISA</t>
  </si>
  <si>
    <t>026 ATENCION A COMUNIDADES RURALES</t>
  </si>
  <si>
    <t>ORGANIZAR Y CELEBRAR EVENTOS CIVICOS</t>
  </si>
  <si>
    <t xml:space="preserve">GESTIONAR Y PROPONER LA REALIZACION DE OBRAS PUBLICAS Y SERVICIOS </t>
  </si>
  <si>
    <t>07 COMISARIA ORTIZ</t>
  </si>
  <si>
    <t xml:space="preserve">GESTIONAR LA REHABILITACION DE CALLES Y CAMINOS </t>
  </si>
  <si>
    <t>PRESUPUESTO DE EGRESOS MUNICIPAL 2021</t>
  </si>
  <si>
    <t>08 COMISARIA POTAM RIO YAQUI</t>
  </si>
  <si>
    <t>026 ATENCJON A COMUNIDADES RURALES</t>
  </si>
  <si>
    <t xml:space="preserve">GESTIONAR Y PROPONER LA REALIZACION DE OBRAS Y SERVICIOS </t>
  </si>
  <si>
    <t>09 COMISARIA SAN CARLOS</t>
  </si>
  <si>
    <t>PRESTAR SERVICIOS PUBLICOS DE CALIDAD Y DESARROLLAR ESTRATEGIAS DE COHESIÓN SOCIAL PARA CONTRIBUIR A MEJORAR EL DESARROLLO HUMANO MEDIANTE LA ATENCIÓN A LAS NECESIDADES DE LA COMISARIA</t>
  </si>
  <si>
    <t>PRESTAR SERVICIOS DE VIGILANCIA A LOS SECTORES COMERCIALES, HABITACIONAL Y PLAYAS</t>
  </si>
  <si>
    <t>KM. RECORRIDO</t>
  </si>
  <si>
    <t xml:space="preserve">APOYOS DE SEGURIDAD A EVENTOS ESPECIALES </t>
  </si>
  <si>
    <t>APOYOS</t>
  </si>
  <si>
    <t xml:space="preserve">REALIZAR EVENTOS DEPORTIVOS </t>
  </si>
  <si>
    <t>INFORMAR MENSUALMENTE AL H. AYUNTAMIENTO DE LAS ACTIVIDADES REALIZADAS</t>
  </si>
  <si>
    <t>10 COMISARIA VICAM</t>
  </si>
  <si>
    <t>PRESTAR EL SERVICIO DE REGADO DE CALLES Y ABASTECIMIENTO DE AGUA</t>
  </si>
  <si>
    <t>PRESTAR SERVICIOS DE BOMBEROS</t>
  </si>
  <si>
    <t>SERVICIOS</t>
  </si>
  <si>
    <t>11 DELEGACION SAN JOSE</t>
  </si>
  <si>
    <t>151 ASUNTOS FINANCIEROS</t>
  </si>
  <si>
    <t>05 TESORERIA MUNICIPAL</t>
  </si>
  <si>
    <t>01 DESPACHO DEL TESORERO MUNICIPAL</t>
  </si>
  <si>
    <t>SubPrograma</t>
  </si>
  <si>
    <t>04 FORMULACION Y EVALUACION DE LA POLITICA FINANCIERA</t>
  </si>
  <si>
    <t>ADMINISTRAR LA HACIENDA MUNICIPAL EN FORMA EFICAZ Y EFICIENTE, DE ACUERDO A LOS ORDENAMIENTOS LEGALES APLICABLES Y A LAS POLITICAS Y PROGRAMAS QUE ESTABLEZCA EL AYUNTAMIENTO</t>
  </si>
  <si>
    <t>PRESENTAR AL AYUNTAMIENTO EL PROYECTO DE LEY DE INGRESOS PARA EL EJERCICIO FISCAL 2022</t>
  </si>
  <si>
    <t>PRESENTAR AL AYUNTAMIENTO LA PROPUESTA DE TABLAS DE VALORES UNITARIOS DE SUELO Y CONSTRUCCIONES PARA EL EJERCICIO FISCAL 2022</t>
  </si>
  <si>
    <t>PRESENTAR AL AYUNTAMIENTO EL PROGRAMA OPERATIVO ANUAL 2022</t>
  </si>
  <si>
    <t>PRESENTAR AL AYUNTAMIENTO EL PROYECTO DEL PRESUPUESTO DE EGRESOS PARA EL EJERCICIO FISCAL 2022</t>
  </si>
  <si>
    <t>DIRIGIR Y SUPERVISAR LA CAPTACION DE INGRESOS AUTORIZADOS PARA EL EJERCICIO 2021</t>
  </si>
  <si>
    <t>PRESENTAR AL AYUNTAMIENTO LOS ESTADOS FINANCIEROS TRIMESTRALES DEL EJERCICIO FISCAL 2021 PARA SU POSTERIOR REMISIÓN AL CONGRESO DEL ESTADO</t>
  </si>
  <si>
    <t>PRESENTAR AL AYUNTAMIENTO LAS TRANSFERENCIAS PRESUPUESTALES DEL PRESUPUESTO DE EGRESOS MUNICIPAL</t>
  </si>
  <si>
    <t>PRESENTAR AL AYUNTAMIENTO LA CUENTA PUBLICA ANUAL DEL EJERCICIO FISCAL 2020</t>
  </si>
  <si>
    <t>Función</t>
  </si>
  <si>
    <t>Asuntos Hacendarios</t>
  </si>
  <si>
    <t>TESORERIA MUNICIPAL</t>
  </si>
  <si>
    <t>Unidad Resp.</t>
  </si>
  <si>
    <t>DIRECCION DE INGRESOS</t>
  </si>
  <si>
    <t>GESTION PARA RESULTADOS</t>
  </si>
  <si>
    <t>EJECUCION DE LA POLITICA DE INGRESOS</t>
  </si>
  <si>
    <t>ELABORAR PROYECTO ANUAL DE LA LEY DE INGRESOS Y PRESUPUESTO DE INGRESOS MPAL. PARA EL EJERCICIO FISCAL 2022.</t>
  </si>
  <si>
    <t>RECAUDAR LOS IMPUESTOS AUTORIZADOS EN EL PRESUPUESTO DE INGRESOS 2021.</t>
  </si>
  <si>
    <t>MILLONES DE PESOS</t>
  </si>
  <si>
    <t>RECAUDAR LOS DERECHOS AUTORIZADOS EN EL PRESUPUESTO DE INGRESOS 2021.</t>
  </si>
  <si>
    <t>RECAUDAR LOS PRODUCTOS AUTORIZADOS EN EL PRESUPUESTO DE INGRESOS 2021.</t>
  </si>
  <si>
    <t>RECAUDAR LOS APROVECHAMIENTOS AUTORIZADOS EN EL PRESUPUESTO DE INGRESOS 2021.</t>
  </si>
  <si>
    <t>RECAUDAR LAS PARTICIPACIONES AUTORIZADOS EN EL PRESUPUESTO DE INGRESOS 2021.</t>
  </si>
  <si>
    <t>ELABORAR ANEXOS TRIMESTRALES DE INGRESOS Y JUSTIFICACIONES A LAS VARIACIONES DE INGRESOS</t>
  </si>
  <si>
    <t>ANEXOS</t>
  </si>
  <si>
    <t xml:space="preserve">ELABORAR REGISTRO TRIMESTRAL DE CUENTAS DE ORDEN </t>
  </si>
  <si>
    <t>ANEXO</t>
  </si>
  <si>
    <t>ELABORACIÓN PROYECTO DE LAS BASES GENERALES PARA EL OTORGAMIENTO DE SUBSIDIOS, ESTÍMULOS FISCALES, REDUCCIONES O DESCUENTOS EN EL PAGO DE CONTRIBUCIONES.</t>
  </si>
  <si>
    <t>DIR. DE CONTABILIDAD Y EGRESOS</t>
  </si>
  <si>
    <t>PLANEACION DE LA POLITICA DE EGRESOS</t>
  </si>
  <si>
    <t>ADMINISTRACION PRESUPUESTAL</t>
  </si>
  <si>
    <t>EFECTUAR LOS PAGOS DE TODAS LAS OPERACIONES EJECUTADAS POR EL MUNICIPIO DE GUAYMAS. REGISTRAR EN CUENTAS PREDETERMINADAS TODAS LAS OPERACIONES DE INGRESOS Y EGRESOS DEL MUNICIPIO DE GUAYMAS, PROPORCIONAR INFORMACION CON FINES DE CONTROL Y DIRECCION</t>
  </si>
  <si>
    <t>ELABORAR, REVISAR Y SUSCRIBIR LOS INFORMES ANUAL Y MENSUALES DE LOS  MOVIMIENTOS DE INGRESOS Y EGRESOS, ASI COMO LOS DEMAS ESTADOS FINANCIEROS QUE SE FORMULEN, Y TURNARLOS AL TESORERO PARA SU AUTORIZACION Y POSTERIOR PUBLICACION</t>
  </si>
  <si>
    <t>PRESENTAR DIARIAMENTE AL TESORERO MUNICIPAL EL INFORME SOBRE LOS INGRESOS, EGRESOS Y SOBRE EL SALDO EXISTENTE</t>
  </si>
  <si>
    <t>REVISAR Y AUTORIZAR LAS CONCILIACIONES BANCARIAS ELABORADAS MENSUALMENTE PARA SU INTEGRACION EN LOS ESTADOS FINANCIEROS CORRESPONDIENTES</t>
  </si>
  <si>
    <t>AUTORIZAR LAS DECLARACIONES DE PAGOS DE IMPUESTOS Y CUOTAS, QUE DEBEN PRESENTARSE ANTE LAS DEPENDENCIAS FEDERALES Y ESTATALES</t>
  </si>
  <si>
    <t>EFECTUAR LOS PAGOS CORRESPONDIENTES A SUELDOS, AGUINALDOS DE FUNCIONARIOS, EMPLEADOS Y PENSIONES.</t>
  </si>
  <si>
    <t>PAGOS</t>
  </si>
  <si>
    <t>ESTABLECER COORDINACION CON EL JEFE DE COMPRAS Y CONTROL PRESUPUESTAL PARA LLEVAR A CABO EL CUMPLIMIENTO DEL PROGRAMA DEL PRESUPUESTO MUNICIPAL</t>
  </si>
  <si>
    <t>EFECTUAR LA PROGRAMACION Y LA REALIZACION DE PAGOS A PROVEEDORES</t>
  </si>
  <si>
    <t>DETERMINAR LOS EXPEDIENTES Y AUXILIARES QUE SE REQUIERAN PARA EL MANEJO Y CONTROL DE LA DOCUMENTACION CONTABLE</t>
  </si>
  <si>
    <t>REALIZAR EL CONTROL Y REGISTRO DEL GASTO DE INVERSION EFECTUADO EN LOS DIVERSOS PROGRAMAS DE OBRAS PUBLICAS DE LOS FONDOS PROPORCIONADOS POR EL GOBIERNO FEDERAL, ESTATAL Y MUNICIPAL</t>
  </si>
  <si>
    <t>ARCHIVAR TODA LA INFORMACION QUE SE GENERA Y CONSERVARLA BAJO CUSTODIA DURANTE 6 AÑOS Y PORTERIORMENTE ENVIARLA BAJO CUSTODIA DEL ARCHIVO HISTORICO</t>
  </si>
  <si>
    <t>ARCHIVO</t>
  </si>
  <si>
    <t>ELABORAR CONFORME A LOS LINEAMIENTOS GENERALES ORDENADOS POR EL INSTITUTO SUPERIOR DE AUDITORIA Y FISCALIZACION; LA CUENTA PUBLICA ANUAL.</t>
  </si>
  <si>
    <t>ELABORAR EL PRESUPUESTO DE EGRESOS ANUAL DE ACUERDO A LOS ORDENAMIENTOS, CLASIFICADORES Y DEMAS INSTRUCTIVOS QUE PARA TAL EFECTO PROPORCIONA EL H. CONGRESOS DEL ESTADO POR CONDUCTO DEL ISAF.</t>
  </si>
  <si>
    <t>Servicios Registrales, Administrativos y Patrimoni</t>
  </si>
  <si>
    <t>DIR. DE CATASTRO MUNICIPAL</t>
  </si>
  <si>
    <t>GESTION PARA RESULTADOS MUNICIPAL</t>
  </si>
  <si>
    <t>EJECUCION DE LOS SERVICIOS CATASTRALES</t>
  </si>
  <si>
    <t>INTEGRAR Y MANTENER ACTUALIZADO EL PADRON DE PROPIETARIOS DE TERRENOS URBANOS, RURALES Y RUSTICOS DEL MUNICIPIO, A FIN DE REALIZAR EL COBRO EFICAZ DEL IMPUESTO PREDIAL Y OFRECER INFORMACION ACTUALIZADA A LOS CONTRIBUYENTES</t>
  </si>
  <si>
    <t>CERTIFICION DE  MANIFESTACION  DE TRASLADO DE DOMINIO DE PREDIOS URBANOS  TOTALES Y PREDIOS PARCIALES.</t>
  </si>
  <si>
    <t>REPORTE</t>
  </si>
  <si>
    <t>ATENCION Y VERIFICACION EN CAMPO DE INCONFORMIDADES PRESENTADAS POR EL CONTRIBUYENTE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</si>
  <si>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</si>
  <si>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VALOR CATASTRAL, SOLICITADOS POR EL CONTRIBUYENTE</t>
  </si>
  <si>
    <t>EMITIR CERTIFICADOS DE NO INSCRIPCION Y/O  NO PROPIEDAD, SOLICITADOS POR EL CONTRIBUYENTE</t>
  </si>
  <si>
    <t>EMITIR CARTOGRAFIAS SOLICITADAS POR EL CONTRIBUYENTE  E IMPRESIÓN DE PLANOS A GRAN ESCALA</t>
  </si>
  <si>
    <t>INDICADORES DE RESUTADOS</t>
  </si>
  <si>
    <t>DIR. DE COBRANZA</t>
  </si>
  <si>
    <t>COBRANZA Y EJECUCION FISCAL</t>
  </si>
  <si>
    <t>EJERCER LA FACULTAD ECONOMICA COACTIVO, MEDIANTE EL PROCEDIMIENTO ADMINISTRATIVO DE EJECUCION, A FIN DE HACER EFECTIVO LOS CREDITOS FISCALES, SUPERVISANDO LOS PROCEDIMIENTOS, PARA LA RECUPERACIÓN DE LOS CRÉDITOS FISCALES, ASÍ COMO DIFUNDIR Y PROMOVER EL CUMPLIMIENTO DE LAS CONTRIBUCIONES DE CONFORMIDAD CON LOS ORDENAMIENTOS FISCALES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</si>
  <si>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</si>
  <si>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</si>
  <si>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</si>
  <si>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SUPERVISIONES</t>
  </si>
  <si>
    <t>INFORME RELATIVAS A  NOTIFICACION DE ACTOS ADMINISTRATIVOS(INVITACIONES DE PAGO, REQUERIMIENTOS DE OBLIGACIONES OMITIDAS,RESOLUCIONES DE IMPUESTO) Y MANDAMIENTOS DE EJECUCION.</t>
  </si>
  <si>
    <t># DILIGENCIAS</t>
  </si>
  <si>
    <t>REQUERIMIENTOS DE OBLIGACIONES PARA CONTRIBUYENTES FORANEOS O ESTADOS DE CUENTA VIA EMAIL DE LOS USUARIOS REGISTRADOS EN EL CORREO OFICIAL DE ESTA DIRECCION</t>
  </si>
  <si>
    <t># REQUERIM.</t>
  </si>
  <si>
    <t>PRESENTACION DE INDICADORES DE PRODUCTIVIDAD Y EFICIENCIA,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</si>
  <si>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</si>
  <si>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# DILIG.</t>
  </si>
  <si>
    <t>INFORME DE PROCEDIMIENTOS DE RECAUDACION EFECTUADOS POR NOTIFICADORES EJECUTORES EXTERNOS</t>
  </si>
  <si>
    <t>INFORME DE INDICADORES DE CONVENIOS Y ACUERDOS DE PAGOS EN PARCIALIDADES</t>
  </si>
  <si>
    <t>INFORME DE ENVIO DE PAGOS REGISTRADOS EN EL CORREO OFICIAL DE LA DIRECCION DE COBRANZA  POR VIA EMAIL</t>
  </si>
  <si>
    <t>C.P. DANIEL SEFERINO APODACA LARRINAGA</t>
  </si>
  <si>
    <t>Función Pública</t>
  </si>
  <si>
    <t>ORGANO DE CONTROL Y EVALUACION GUB.</t>
  </si>
  <si>
    <t>DESPACHO DEL DIRECTOR</t>
  </si>
  <si>
    <t>CONTROL INTERNO</t>
  </si>
  <si>
    <t>ADMINISTRACION DEL ORGANO DE CONTROL  Y EVALUACION</t>
  </si>
  <si>
    <t>COORDINAR LA OPERACION DEL SISTEMA ADMINISTRATIVO DE CONTROL Y EVALUACION GUBERNAMENTAL, ASI COMO LOS PROGRAMAS DE MODERNIZACION ADMINISTRATIVA CON EL FIN DE MEJORAR LA EFICIENCIA Y GARANTIZAR TRANSPARENCIA Y HONRADEZ EN EL USO DE LOS RECURSOS DE LA ADMON PUBLICA</t>
  </si>
  <si>
    <t>MEJORA DEL DESARROLLO ADMINISTRATIVO INTEGRAL DE LA ADMINISTRACIÓN DIRECTA Y ENTIDADES PARAMUNICIPALES.</t>
  </si>
  <si>
    <t>ACCIONES</t>
  </si>
  <si>
    <t>REGISTRO DE LA SITUACIÓN PATRIMONIAL DE LOS SERVIDORES PÚBLICOS.</t>
  </si>
  <si>
    <t>FORMATOS</t>
  </si>
  <si>
    <t>VERIFICACIÓN DE LA INFORMACIÓN DE LA DECLARACIÓN PATRIMONIAL.</t>
  </si>
  <si>
    <t>PROMOCIÓN DE LA TRANSPARENCIA MUNICIPAL Y DE PARTICIPACIÓN CIUDADANA.</t>
  </si>
  <si>
    <t>COORDINACIÓN DE LOS TRABAJOS DE ENTREGA-RECEPCIÓN DE DEPENDENCIAS Y ENTIDADES.</t>
  </si>
  <si>
    <t>DEPTO DE AUDITORIA INTERNA</t>
  </si>
  <si>
    <t>AUDITORIA GUBERNAMENTAL INTERNA</t>
  </si>
  <si>
    <t>VIGILAR EL USO CORRECTO Y APLICACION TRANSPARENTE DE LOS RECURSOS FEDERALES, ESTATALES Y MUNICIPALES APLICADOS AL MUNICIPIO</t>
  </si>
  <si>
    <t>VERIFICACIÓN DEL CUMPLIMIENTO NORMATIVO DE OBRA PÚBLICA.</t>
  </si>
  <si>
    <t>ASIGNACIÓN DE CONTRATOS PARA LA REALIZACIÓN DE OBRA PÚBLICA APEGADA A LA NORMATIVIDAD.</t>
  </si>
  <si>
    <t>VERIFICACIÓN DEL CUMPLIMIENTO NORMATIVO DE LA SITUACIÓN FINANCIERA, ADMINISTRATIVA Y TÉCNICA.</t>
  </si>
  <si>
    <t>REALIZACIÓN DE PROCESOS DE ENTREGA RECEPCIÓN Y CONSTANCIAS DE HECHOS COORDINADOS.</t>
  </si>
  <si>
    <t>ACTAS</t>
  </si>
  <si>
    <t>DEPARTAMENTO DE ATENCION CIUDADANA</t>
  </si>
  <si>
    <t>ATENCION CIUDADANA</t>
  </si>
  <si>
    <t>RECIBIR Y ATENDER LAS PETICIONES QUE LA CIUDADANIA PRESENTE EN RELACION A LOS SERVICIOS DE LA ADMINISTRACION MUNICIPAL</t>
  </si>
  <si>
    <t>ATENCIÓN DE NECESIDADES CIUDADANAS DE SERVICIOS MUNICIPALES CONOCIDAS Y DOCUMENTADAS.</t>
  </si>
  <si>
    <t>SEGUIMIENTO DE PETICIONES CIUDADANAS DURANTE TODO EL PROCESO HASTA SU RESOLUCIÓN.</t>
  </si>
  <si>
    <t>RECEPCIÓN Y REGISTRO DE PRIMERA MANO NECESIDADES CIUDADANAS.</t>
  </si>
  <si>
    <t>DEPARTAMENTO DE ASUNTOS INTERNOS</t>
  </si>
  <si>
    <t>ASUNTOS INTERNOS</t>
  </si>
  <si>
    <t>RECIBIR Y ATENDER QUEJAS, DENUNCIASY SUGERENCIAS, EN RELACIÓN AL DESEMPEÑO DEL PERSONAL DE SEGURIDAD PÚBLICA MUNICIPAL</t>
  </si>
  <si>
    <t>ATENCIÓN A QUEJAS, DENUNCIAS E INFORMACIÓN PRESENTADA RELATIVA A LA ACTUACIÓN DEL PERSONAL DE SEGURIDAD PÚBLICA.</t>
  </si>
  <si>
    <t>TRÁMITE Y CONCLUSIÓN DE PROCEDIMIENTOS DE INVESTIGACIÓN.</t>
  </si>
  <si>
    <t>VINCULACIÓN DE LA CIUDADANÍA CON LOS CUERPOS DE SEGURIDAD PÚBLICA.</t>
  </si>
  <si>
    <t>TARJETA</t>
  </si>
  <si>
    <t>SUPERVISIÓN DE LA ACTUACIÓN DE POLICÍAS, JUECES Y MÉDICOS LEGISTAS.</t>
  </si>
  <si>
    <t>COORDINACION JURIDICA</t>
  </si>
  <si>
    <t>ASUNTOS JURIDICOS</t>
  </si>
  <si>
    <t>PRESTAR Y ATENDER LAS QUEJAS, DENUNCIAS Y SUGERENCIAS, EN RELACION AL DESEMPEÑO DE LOS SERVIDORES PUBLICOS MUNICIPALES</t>
  </si>
  <si>
    <t>ATENCIÓN A DENUNCIAS POR PRESUNTAS FALTAS ADMINISTRATIVAS EN LA UNIDAD INVESTIGADORA.</t>
  </si>
  <si>
    <t>EMISIÓN DE INFORMES DE PRESUNTA RESPONSABILIDAD ADMINISTRATIVA (IPRA) Y/O ACUERDOS DE CONCLUSIÓN POR LA UNIDAD INVESTIGADORA.</t>
  </si>
  <si>
    <t>CONCLUSIÓN DE PROCEDIMIENTOS DE RESPONSABILIDAD ADMINISTRATIVA POR LA UNIDAD SUSTANCIADORA - RESOLUTORA.</t>
  </si>
  <si>
    <t>ATENCIÓN A ASUNTOS DEL GOBIERNO DEL ESTADO POR LA UNIDAD SUSTANCIADORA- RESOLUTORA.</t>
  </si>
  <si>
    <t>EXHORTO</t>
  </si>
  <si>
    <t>SERVICIOS COMUNALES</t>
  </si>
  <si>
    <t>DIR. GRAL DE SERVICIOS PUBLICOS</t>
  </si>
  <si>
    <t>DESPACHO  DEL DIRECTOR GENERAL</t>
  </si>
  <si>
    <t>ADMINISTRACION DE LOS SERVICIOS PUBLICOS</t>
  </si>
  <si>
    <t>COORDINAR Y EVALUAR LOS PROGRAMAS DE LA DEPENDENCIA A FIN DE ASEGURAR EL CUMPLIMIENTO EFICAZ Y EFICIENTE DE LOS OBJETIVOS Y METAS</t>
  </si>
  <si>
    <t>SUPERVISAR LAS ACTIVIDADES DE LAS UNIDADES RESPONSABLES DE LA DEPENDENCIA</t>
  </si>
  <si>
    <t>MINUTA</t>
  </si>
  <si>
    <t>EVALUAR LOS PROGRAMAS A CARGO DE LAS UNIDADES RESPONSABLES DE LA DEPENDENCIA</t>
  </si>
  <si>
    <t>LLEVAR A CABO CURSOS Y REUNIONES DE CAPACITACION PARA ELEVAR LA CALIDAD DE LOS SERVICIOS</t>
  </si>
  <si>
    <t>COORDINACION ALUMBRADO PUBLICO</t>
  </si>
  <si>
    <t>ADMINISTRACION DE LOS SERVICIOS PUB</t>
  </si>
  <si>
    <t>ALUMBRADO PUBLICO</t>
  </si>
  <si>
    <t>PROPORCIONAR A LA POBLACION EL SERVICIO DE ALUMBRADO PUBLICO A FIN DE ILUMINAR ADECUADAMENTE LA CIUDAD Y POBLADOS DEL MUNICIPIO.</t>
  </si>
  <si>
    <t>ATENDER SOLICITUDES DE LA CIUDADANIA RESPECTO  ALUMBRADO PUBLICO DE LA CIUDAD</t>
  </si>
  <si>
    <t>FOLIOS</t>
  </si>
  <si>
    <t>MANTENIMIENTO, REPARAR O REPONER LAMPARAS DE ALUMBRADO PUBLICO</t>
  </si>
  <si>
    <t>INSTALACION Y REPUESTOS DE FOCOS</t>
  </si>
  <si>
    <t>UNIDAD</t>
  </si>
  <si>
    <t>INSTALACION Y REPUESTOS DE BALASTROS</t>
  </si>
  <si>
    <t>INSTALACION Y REPUESTOS DE FOTOCELDAS</t>
  </si>
  <si>
    <t xml:space="preserve">INSTALACION Y REPUESTO FOCOS LED </t>
  </si>
  <si>
    <t>LLEVAR A CABO INSTALACIONES ELECTRICAS CON MOTIVO DE EVENTOS ESPECIALES</t>
  </si>
  <si>
    <t>COORDINACION DE LIMPIA</t>
  </si>
  <si>
    <t>LIMPIA Y RECOLECCION DE BASURA</t>
  </si>
  <si>
    <t>PROPORCIONAR LOS SERVICIOS DE LIMPIEZA Y RECOLECCION DE BASURA A FIN DE CONTRIBUIR A MEJORAR LAS CONDICIONES GENERALES DE SALUD DE LA POBLACION MUNICIPAL</t>
  </si>
  <si>
    <t>BARRIDO DE CALLES MECANICO</t>
  </si>
  <si>
    <t>ML</t>
  </si>
  <si>
    <t>PROGRAMA DE DESCACHARRE</t>
  </si>
  <si>
    <t>TONELADA</t>
  </si>
  <si>
    <t>DOTACION DE AGUA POTABLE Y REGADO DE CALLES</t>
  </si>
  <si>
    <t>LITROS</t>
  </si>
  <si>
    <t>LIMPIEZA CON MOTIVO DE EVENTOS ESPECIALES</t>
  </si>
  <si>
    <t>ACARREO DE TIERRA, RAMAS O BASURA</t>
  </si>
  <si>
    <t xml:space="preserve">SERVICIOS OTORGADOS LIMPIA Y RECOLECCION </t>
  </si>
  <si>
    <t xml:space="preserve">SERVICIOS OTORGADOS LIMPIA </t>
  </si>
  <si>
    <t>MERCADO MUNICIPAL</t>
  </si>
  <si>
    <t>MERCADOS</t>
  </si>
  <si>
    <t>O  B  J  E  T  I  V  O</t>
  </si>
  <si>
    <t>PROPORCIONAR EL SERVICIO DE MERCADO EN CONDICIONES DE SEGURIDAD E HIGIENE</t>
  </si>
  <si>
    <t>VIGILAR QUE LOS LOCATARIOS CUMPLAN CON EL REGLAMENTO</t>
  </si>
  <si>
    <t>VISITA</t>
  </si>
  <si>
    <t>MEJORAR LAS INSTALACIONES Y EL EDIFICIO</t>
  </si>
  <si>
    <t>PANTEONES</t>
  </si>
  <si>
    <t>PROPORCIONAR LOS SERVICIOS DE INHUMACION, EXHUMACION, CONSERVACION Y MANTENIMIENTO DE PANTEONES</t>
  </si>
  <si>
    <t>CONSTRUIR GAVETAS</t>
  </si>
  <si>
    <t>GAVETA</t>
  </si>
  <si>
    <t>LICENCIAS PARA CONSTRUCCION DE LAPIDAS</t>
  </si>
  <si>
    <t>LICENCIA</t>
  </si>
  <si>
    <t>PROPORCIONAR EL SERVICIO DE SUMINISTRO DE AGUA POTABLE</t>
  </si>
  <si>
    <t>PROPORCIONAR LOS SERVICIOS DE INHUMACION,  EXHUMACIÓN Y REINHUMACION</t>
  </si>
  <si>
    <t>USUARIO</t>
  </si>
  <si>
    <t>OTORGAR EL SERVICIO DE LIMPIEZA</t>
  </si>
  <si>
    <t>COORD. DE LIMPIA Y CONSERVACION DE</t>
  </si>
  <si>
    <t>LIMPIA Y CONSERVACION DE CALLES</t>
  </si>
  <si>
    <t>PROPORCIONAR LOS SERVICIOS DE MANTENIMIENTO Y CONSERVACION DE CALLES</t>
  </si>
  <si>
    <t xml:space="preserve">DAR MANTENIMIENTO Y  LIMPIEZA A CALLES Y BOULEVARES MANUAL </t>
  </si>
  <si>
    <t>MANTENIMIENTO Y LIMPIEZA DE CALLES Y BANQUETAS DE LA AVE SERDAN Y PRIMER CUADRO DE LA CIUDAD MANUAL</t>
  </si>
  <si>
    <t>MANTENIMIENTO Y LIMPIEZA DE COLONIAS MANUAL</t>
  </si>
  <si>
    <t>MANTENIMIENTO Y LIMPIEZA EN EVENTOS ESPECIALES</t>
  </si>
  <si>
    <t>SERVICIOS OTORGADOS  LIMPIA DE CALLES Y OTROS</t>
  </si>
  <si>
    <t>COORDINACION DE PARQUES Y JARDINES</t>
  </si>
  <si>
    <t>PARQUES Y JARDINES</t>
  </si>
  <si>
    <t>ATENDER JARDINES EXISTENTES Y AUMENTAR AREAS VERDES</t>
  </si>
  <si>
    <t>SERVICIO DE MANTENIMIENTO Y LIMPIEZA DE PLAZAS Y MONUMENTOS</t>
  </si>
  <si>
    <t>SERVICIO DE MANTENIMIENTO Y LIMPIEZA DE PARQUES, JARDINES</t>
  </si>
  <si>
    <t>CREACION DE AREAS VERDES</t>
  </si>
  <si>
    <t>M2</t>
  </si>
  <si>
    <t>REFORESTACION EN LA CIUDAD</t>
  </si>
  <si>
    <t>LIMPIEZA CON MOTIVOS DE EVENTOS ESPECIALES</t>
  </si>
  <si>
    <t>RIEGO DE AREAS VERDES</t>
  </si>
  <si>
    <t xml:space="preserve">                                                                            TESORERA MUNICIPAL</t>
  </si>
  <si>
    <t>DIRECCION DE TALLERES</t>
  </si>
  <si>
    <t>TALLERES</t>
  </si>
  <si>
    <t>PRESTAR EL SERVICIO DE MANTENIMIENTO PREVENTIVO Y CORRECTIVO DE LOS VEHICULOS AL SERVICIO DE ESTE AYUNTAMIENTO, ASI COMO CONTROLAR EL GASTO DE LOS MISMOS</t>
  </si>
  <si>
    <t>RECIBIR REQUISICIONES DE SERVICIOS PREVENTIVOS Y CORRECTIVOS</t>
  </si>
  <si>
    <t>REQUISICION</t>
  </si>
  <si>
    <t>ELABORAR INFORME MENSUAL DE ACTIVIDADES REALIZADAS TALLERES</t>
  </si>
  <si>
    <t xml:space="preserve">INFORME DE ALMACEN </t>
  </si>
  <si>
    <t>INDCADORES DE RESULTADOS</t>
  </si>
  <si>
    <t>Desarrollo Comunitario</t>
  </si>
  <si>
    <t>DIR. GRAL DE INFRAEST. URB. Y ECOLO</t>
  </si>
  <si>
    <t>DESPACHO DEL DIRECTOR GRAL.</t>
  </si>
  <si>
    <t>PLANEACION Y EJECUCION DEL DESARROLLO URBANO.</t>
  </si>
  <si>
    <t>ADMINSTRACION DE INFRAESTRUCTURA URBANA Y ECOLOGIA</t>
  </si>
  <si>
    <t>DIRIGIR, COORDINAR Y EVALUAR LAS ACTIVIDADES DE LA ADMINISTRACION PUBLICA MUNICIPAL EN MATERIA DE PLANEACION, PRESUPUESTACION Y EJECUCION DE OBRAS DE INFRAESTRUCTURA URBANA; ACCIONES DE DES. RURAL; ADMON. DEL DES. URBANO, MEJORAMIENTO Y PROTECCIÓN DEL MEDIO AMBIENTE ADEMAS, EL ANÁLISIS E INTEGRACIÓN DE RESULTADOS DE ESTAS AREAS DE LA ACTIVIDAD MPAL, EN CONGRUENCIA CON LOS OBJETIVOS Y METAS DEL PLAN MPAL DE DESARROLLO.</t>
  </si>
  <si>
    <t xml:space="preserve">ASISTIR Y PARTICIPAR EN REUNIONES DE TRABAJO CONVOCADAS POR PRESIDENCIA MUNICIPAL Y OTRAS DEPENDENCIAS DE LA ADMON. PÚBLICA MPAL. PARA ACORDAR, COORDINAR Y DAR SEGUIMIENTO A DIRECTRICES,  ACCIONES, PROGRAMAS Y ACTIVIDADES RELACIONADAS CON ESTA DIRECCION GENERAL. </t>
  </si>
  <si>
    <t>CONVOCAR, COORDINAR Y CONDUCIR REUNIONES DE TRABAJO CON LAS DIRECCIONES DE AREA ADSCRITAS A ESTA DIRECCION GENERAL PARA ACORDAR, IMPLEMENTAR, EVALUAR Y VALIDAR EL AVANCE Y CUMPLIMIENTO DE ACCIONES, PROGRAMAS, OBJETIVOS Y METAS DE LA DIRECCION GENERAL</t>
  </si>
  <si>
    <t>ATENDER EL DERECHO DE PETICIÓN DE LA CIUDADANIA, DE ENTIDADES Y ORGANIZACIONES Y DE LA COMUNIDAD EN GENERAL, EN ASUNTOS RELACIONADOS CON LAS FUNCIONES Y RESPONSABILIDADES DE LA DEPENDENCIA, MEDIANTE LA CELEBRACIÓN DE AUDIENCIAS Y REUNIONES DE TRABAJO EN OFICINAS DEL DESPACHO Y EN SITIOS EXTERNOS, PARA ACORDAR ACCIONES DE SOLUCIÓN A SUS PLANTEAMIENTOS.</t>
  </si>
  <si>
    <t>COORDINAR, ASISTIR Y PARTICIPAR EN CURSOS, TALLERES Y SEMINARIOS DE INFORMACION Y CAPACITACION CON EL PROPOSITO DE MEJORAR EL DESEMPEÑO Y DESARROLLO DE LAS FUNCIONES Y ACTIVIDADES DE LA DEPENDENCIA Y SUS DIRECCIONES DE AREA.</t>
  </si>
  <si>
    <t>ASISTIR Y ´PARTICIPAR EN ASAMBLEAS Y REUNIONES DE TRABAJO DE LOS ORGANISMOS DE PLANEACION MUNICIPAL, PROTECCION CIVIL  Y ENTIDADES PARAMUNICIPALES EN TEMAS DE INFRAESTRUCTURA URBANA, ORDENAMIENTO TERRITORIAL, DESARROLLO RURAL Y  ECOLOGIA.</t>
  </si>
  <si>
    <t>PROMOVER, COORDINAR Y SUPERVISAR LA ELABORACION DE PROYECTOS EJECUTIVOS EN MATERIA DE INFRAESTRUCTURA URBANA, ORDENAMIENTO TERRITORIAL, DESARROLLO RURAL Y MEDIO AMBIENTE PARA LA GESTIÓN DE INVERSIONES Y EJECUCIÓN DE OBRAS EN EL MUNICIPIO.</t>
  </si>
  <si>
    <t>PROYECTOS</t>
  </si>
  <si>
    <t>COORDINAR LA REALIZACIÓN DE PROCEDIMIENTOS DE LICITACION DE OBRA PUBLICA Y/O DE ADQUISICIONES Y EMITIR LOS FALLOS CORRESPONDIENTES, DE ACUERDO A LOS PROGRAMAS DE INVERSION Y EN OBSERVANCIA A LA NORMATIVIDAD FEDERAL Y ESTATAL VIGENTE.</t>
  </si>
  <si>
    <t>ELABORAR INFORMES MENSUALES Y TRIMESTRALES DE ACTIVIDADES, AVANCES, EVALUACION Y RESULTADOS DE LAS FUNCIONES REALIZADAS COTIDIANAMENTE POR LA DEPENDENCIA EN CUMPLIMIENTO AL PROGRAMA OPERATIVO ANUAL Y EL PLAN MUNICIPAL DE DESARROLLO</t>
  </si>
  <si>
    <t>INFORMES</t>
  </si>
  <si>
    <t>DIRECCION DE CONTROL URBANO</t>
  </si>
  <si>
    <t>PLANEACION Y EJECUCION DEL DESARROLLO URBANO</t>
  </si>
  <si>
    <t>PLANEACION URBANA Y ADMINISTRACION</t>
  </si>
  <si>
    <t>APLICAR Y ADMINISTRAR EL PROGRAMA MPAL. DE DESARROLLO URBANO, ASI COMO ESTABLECER UN CONTROL DE LAS OBRAS Y CONSTRUCCIONES EFECTUADAS EN EL MUNICIPIO A FIN DE DAR CUMPLIMIENTO A LAS LEYES, REGLAMENTOS Y DISPOSICIONES EN MATERIA DE DESARROLLO URBANO.</t>
  </si>
  <si>
    <t>CONSTANCIA DE ZONIFICACION</t>
  </si>
  <si>
    <t>FACTIBILIDAD DE USO DE SUELO</t>
  </si>
  <si>
    <t>FACTIBILIDAD</t>
  </si>
  <si>
    <t>LICENCIA DE USO DE SUELO</t>
  </si>
  <si>
    <t>DICTAMEN TECNICO INFORMATIVO</t>
  </si>
  <si>
    <t>DICTAMEN</t>
  </si>
  <si>
    <t>AUTORIZACION DE PROYECTO</t>
  </si>
  <si>
    <t>AUTORIZACION</t>
  </si>
  <si>
    <t>AUTORIZACION DE MODIFICACION DE PROYECTO</t>
  </si>
  <si>
    <t>AUTORIZACION DE NUMEROS OFICIALES</t>
  </si>
  <si>
    <t>AUTORIZACION DE NOMENCLATURA</t>
  </si>
  <si>
    <t>FOLIO INFORMATIVO GENERAL (E.Q.I.)</t>
  </si>
  <si>
    <t>E.Q.I.</t>
  </si>
  <si>
    <t>AUTORIZACION DE PROYECTO EJECUTIVO DE URBANIZACION</t>
  </si>
  <si>
    <t>CONVENIO / AUTORIZACION</t>
  </si>
  <si>
    <t>ACTA DE ENTREGA / RECEPCION</t>
  </si>
  <si>
    <t>AUTORIZACION PARA INSTAURACION DE REGIMEN DE CONDOMINIO</t>
  </si>
  <si>
    <t>CONGRUENCIA DE ZONA FEDERAL MARITIMO TERRESTRE</t>
  </si>
  <si>
    <t>CONGRUENCIA</t>
  </si>
  <si>
    <t>REVOCACION DE LICENCIAS O AUTORIZACIONES</t>
  </si>
  <si>
    <t>REVOCACION</t>
  </si>
  <si>
    <t>PROPUESTAS TECNICAS</t>
  </si>
  <si>
    <t>PROPUESTAS</t>
  </si>
  <si>
    <t>LICENCIAS DE CONSTRUCCION, AMPLIACION, MODIFICACION PRORROGAS DE LICENCIAS</t>
  </si>
  <si>
    <t>LICENCIAS</t>
  </si>
  <si>
    <t>EXPEDICION DE CERTIFICADOS RELATIVOS A LA TERMINACION DE OBRA DE UNA EDIFICACION Y SU HABITABILIDAD</t>
  </si>
  <si>
    <t>CERTIFICADO</t>
  </si>
  <si>
    <t>ALINEAMIENTOS Y NUMEROS OFICIALES</t>
  </si>
  <si>
    <t>OFICIOS</t>
  </si>
  <si>
    <t>EXPEDICION DE DICTAMENES TECNICOS PARA EL CONTROL Y USO DE LA VIA PUBLICA</t>
  </si>
  <si>
    <t>DTI</t>
  </si>
  <si>
    <t>ELABORAR LOS PERMISOS RELATIVOS A LA MODIFICACION DE SUPERFICIES DE TERRENOS Y A LA REALIZACION DE DICTAMENES RELATIVOS A LOS MISMOS</t>
  </si>
  <si>
    <t>EXPEDIR LICENCIAS DE ANUNCIOS PUBLICITARIOS</t>
  </si>
  <si>
    <t>BOLETA PAGO</t>
  </si>
  <si>
    <t>REALIZAR INSPECCIONES A OBRAS DENTRO DEL AREA URBANA DEL MUNICIPIO Y ATENCION A DENUNCIAS PRESENTADAS EN ESTA DIRECCION</t>
  </si>
  <si>
    <t>REPORTES</t>
  </si>
  <si>
    <t>CURSOS DE CAPACITACION PARA DIRECTORES RESPONSABLES DE OBRA.</t>
  </si>
  <si>
    <t>CURSOS DE CAPACITACION PARA EL PERSONAL</t>
  </si>
  <si>
    <t>ALTAS Y REFRENDOS DE DIRECTORES RESPONSABLES DE OBRAS</t>
  </si>
  <si>
    <t>DIR. DE OBRAS PUBLICAS</t>
  </si>
  <si>
    <t>ADMINISTRACION DE OBRAS PUBLICAS</t>
  </si>
  <si>
    <t>EJECUTAR Y SUPERVISAR LAS OBRAS PUBLICAS DIRECTAS Y CONVENIDAS EFICAZ Y EFICIENTEMENTE A FIN DE CUMPLIR CON LOS PROGRAMAS DE INVERSION PREVISTOS Y AJUSTARSE A LOS OBJETIVOS, METAS Y PREVISIONES DE RECURSOS ESTABLECIDOS EN LOS PRESUPUESTOS DE EGRESOS.</t>
  </si>
  <si>
    <t>INTEGRACION DE LOS EXPEDIENTES TECNICOS NECESARIOS PARA LA PROGRAMACION Y EJECUCION DE LAS OBRAS PUBLICAS EN EL MUNICIPIO</t>
  </si>
  <si>
    <t>REALIZAR LAS EVALUACIONES TECNICAS Y LEVANTAMIENTOS FISICOS NECESARIOS PARA LA ELABORACION DE PROYECTOS Y PRESUPUESTOS DE LAS OBRAS PUBLICAS</t>
  </si>
  <si>
    <t>EVALUACIONES</t>
  </si>
  <si>
    <t>ATENDER EL DESPACHO MEDIANTE AUDIENCIAS A SOLICITANTES DE OBRAS, CONTRATISTAS, FUNCIONARIOS ESTATALES Y MUNICIPALES EN ASUNTOS RELACIONADOS CON EL AREA DE RESPONSABILIDAD</t>
  </si>
  <si>
    <t>ELABORACION DE INFORMES MENSUALES FINANCIEROS Y REPORTES DE OBRAS EJECUTADAS</t>
  </si>
  <si>
    <t>ELABORACION DE INFORMES TRIMESTRALES FINANCIEROS DE OBRAS EJECUTADAS QUE PERMITAN MOSTRAR EL AVANCE DEL GASTO EJERCIDO Y AVANCE FISICO DE CADA UNA DE LAS OBRAS</t>
  </si>
  <si>
    <t>EJECUCION, SUPERVISION Y CONTROL DE LA OBRA PUBLICA MUNICIPAL CONTRATADA Y POR ADMINISTRACION DIRECTA</t>
  </si>
  <si>
    <t>OBRAS</t>
  </si>
  <si>
    <t>REALIZAR ACCIONES DE MANTENIMIENTO Y CONSERVACION DE VIALIDADES URBANAS Y RURALES</t>
  </si>
  <si>
    <t>REALIZAR ACCIONES DE MANTENIMIENTO Y CONSERVACION DE PARQUES, JARDINES, MONUMENTOS, ESCUELAS, EDIFICIOS PUBLICOS VIALIDADES EN COORDINACION CON SERVICIOS PUBLICOS Y RUTAS URBANAS.</t>
  </si>
  <si>
    <t>Otros de Protección Ambiental</t>
  </si>
  <si>
    <t>DIRECCION DE ECOLOGIA</t>
  </si>
  <si>
    <t>REGULACION Y PRESERVACION ECOLOGICA</t>
  </si>
  <si>
    <t>FORMULAR Y CONDUCIR LA POLITICA AMBIENTAL MUNICIPAL, CONCERTAR CON LOS SECTORES SOCIAL Y PRIVADOS LA REALIZACION DE ACCIONES QUE LLEVEN MEJORAMIENTO DEL AMBIENTE MUNICIPAL MEDIANTE LA FORMULACIÓN Y APLICACIÓN DE LA POLÍTICA ECOLÓGICA, ESTA CON MIRAS A LA REGULACIÓN DE ACTIVIDADES CUYOS EFECTOS AFECTEN LOS ECOSISTEMAS O ENTORNOS DEL MUNICIPIO</t>
  </si>
  <si>
    <t>APLICACION DE LA NORMATIVIDAD</t>
  </si>
  <si>
    <t>GESTION Y EDUCACION AMBIENTAL PARA LA SUSTENTABILIDAD</t>
  </si>
  <si>
    <t>PROGRAMA DE REGULACION DE LA PUBLICIDAD SONORA, FONETICA Y AUTOPARLANTE</t>
  </si>
  <si>
    <t>PARTICIPACION ACTIVA EN LA COMUNIDAD</t>
  </si>
  <si>
    <t>ACCION</t>
  </si>
  <si>
    <t>MEJORA CONTINUA</t>
  </si>
  <si>
    <t>CAMPAÑA DE REFORESTACION</t>
  </si>
  <si>
    <t>CAMPAÑAS DE LIMPIEZA</t>
  </si>
  <si>
    <t>CURSO ACTUALIZACION A PRESTADORES DE SERVICIOS AMBIENTALES</t>
  </si>
  <si>
    <t>DIRECCION DE DESARROLLO RURAL</t>
  </si>
  <si>
    <t>DESARROLLO RURAL</t>
  </si>
  <si>
    <t xml:space="preserve">COORDINAR REUNIONES DEL CONSEJO MUNICIPAL Y DISTRITAL DE DESARROLLO RURAL SUSTENTABLE </t>
  </si>
  <si>
    <t>ATENCION DIRECTA A PRODUCTORES Y PERSONAS DEL SECTOR RURAL QUE BUSCAN LA ORIENTACION Y EL ASESORAMIENTO PARA LA GESTION A SUS DEMANDAS</t>
  </si>
  <si>
    <t xml:space="preserve">AUDIENDIA </t>
  </si>
  <si>
    <t>COORDINACION INTERMUNICIPAL PARA LLEVAR A CABO PLATICAS CON LA POBLACION OBJETIVO SOBRE TEMAS DE PREVENCION EN EL USO DE DROGAS , MEDIO AMBIENTE Y PROTECCION CIVIL.</t>
  </si>
  <si>
    <t>SEGUIMIENTO Y EVALUACION DE PROYECTOS PRODUCTIVOS EN LAS COMUNIDADES RURALES DEL PROGRAMA DE DESARROLLO RURAL ACTIVOS PRODUCTIVOS Y OTROS</t>
  </si>
  <si>
    <t>INSPECCION</t>
  </si>
  <si>
    <t>PROMOCION Y GESTION DE PROGRAMAS ESPECIALES EN LAS COMUNIDADES RURALES (EMPLEO TEMPORAL, ACTIVOS PRODUCTIVOS, APOYO A LA SEQUIA ETC. )</t>
  </si>
  <si>
    <t>REALIZAR GESTION PARA LLEVAR A CABO LOS TRABAJOS DE REHABILITACION Y MEJORAMIENTO DE LOS CAMINOS Y ACCESOS VECINALES DEL AREA RURAL.</t>
  </si>
  <si>
    <t>KM</t>
  </si>
  <si>
    <t>ASESORAR A LOS PRODUCTORES EN LA FORMULACION DE SOLICITUDES ANTE DEPENDENCIAS MUNICIPALES, ESTATALES Y FEDERALES PARA BUSCAR LA SOLUCION A LA PROBLEMATICA QUE SE PRESENTA EN  LAS COMUNIDADES RURALES</t>
  </si>
  <si>
    <t>Otros Asuntos Sociales</t>
  </si>
  <si>
    <t>DIR. GENERAL DE DESARROLLO SOCIAL</t>
  </si>
  <si>
    <t>DESPACHO DIR. GRAL.</t>
  </si>
  <si>
    <t>TRANSFORMACION SOCIAL</t>
  </si>
  <si>
    <t>COORDINACION DE LA POLITICA DE DESARROLLO SOCIAL</t>
  </si>
  <si>
    <t>DESARROLLAR ACCIONES TENDIENTES A CONDUCIR, GESTIONAR, APOYAR Y PLANEAR LAS ACTIVIDADES DEL ORGANISMO DESDE UN MARCO NORMATIVO A TRAVES DE LA DIRECCION DE LA INSTITUCION Y DE SUS AREAS DE ADMINISTRACIÓN, ASI MISMO PROMOVER MAS Y MEJORES ESTADOS DE VIDA DE LA POBLACIÓN.</t>
  </si>
  <si>
    <t>REALIZAR TRÁMITES DE RECEPCIÓN DE DOCUMENTOS DE SOLICITANTES DE PROGRAMAS FEDERALES, ESTATALES O ASOCIACIONES DE MEJORAMIENTO DE VIVIENDA .</t>
  </si>
  <si>
    <t xml:space="preserve">SEGUIMIENTO A LA ENTREGA DE APOYOS DEL PROGRAMA DE PENSION PARA EL ADULTO MAYOR  68 Y MAS. </t>
  </si>
  <si>
    <t>SEGUIMIENTO A LA ENTREGA DE APOYOS DEL PROGRAMA DE BECAS "BENITO JUAREZ"</t>
  </si>
  <si>
    <t xml:space="preserve">IMPLEMENTAR TALLERES DE CAPACITACIÓN EN LAS ZONAS DE ATENCIÓN PRIORITARIA PARA GENERACIÓN DE INGRESOS </t>
  </si>
  <si>
    <t>TALLER</t>
  </si>
  <si>
    <t xml:space="preserve">ATENDER A LA COMUNIDAD A TREVÉS DE APOYOS DE ASISTENCIA SOCIAL , ALIMENTARIO Y GESTIÓN DE DOCUMENTOS </t>
  </si>
  <si>
    <t>FOMENTAR LA CONVIVENCIA COMUNITARIA A TREVÉS DE LA CELEBRACIÓN DEL DÍA DEL NIÑO Y POSADAS NAVIDEÑAS</t>
  </si>
  <si>
    <t xml:space="preserve">ATENDER A PERSONAS EN SITUACIÓN DE CALLE  </t>
  </si>
  <si>
    <t>PROMOVER  LA DONACION ARTICULOS DE HIGIENE PERSONAL PARA ADULTOS MAYORES Y  NIÑOS</t>
  </si>
  <si>
    <t>FACILITAR LOS BIENES Y/O  SERVICIOS DE DESARROLLO SOCIAL EN LAS COLONIAS  DEL MUNICIPIO A TRAVÉS DE "JORNADAS FAMILIARES"</t>
  </si>
  <si>
    <t xml:space="preserve">SOLVENTAR NECESIDADES DE  MANTENIMIENTO DE CENTROS DE DESARROLLO COMUNITARIO </t>
  </si>
  <si>
    <t>ATENCIÓN EN ALBERGUES  POR CONTIGENCIAS METEOROLÓGICAS</t>
  </si>
  <si>
    <t>PROTOCOLO</t>
  </si>
  <si>
    <t>271 Otros Asuntos Sociales</t>
  </si>
  <si>
    <t>09 DIR. GENERAL DE DESARROLLO SOCIAL</t>
  </si>
  <si>
    <t>01 DESPACHO DIR. GRAL.</t>
  </si>
  <si>
    <t>027 TRANSFORMACION SOCIAL</t>
  </si>
  <si>
    <t>04 ATENCION A JUVENTUD</t>
  </si>
  <si>
    <t>OTORGAR APOYOS A LOS JÓVENES PARA FOMENTAR SU DESARROLLO INTEGRAL</t>
  </si>
  <si>
    <t>CONCIENTIZAR A LA JUVENTUD EN TEMAS DE AUTOESTIMA A TRAVÉS DEL PROGRAMA VA POR TI VA X POR LOS JOVENES</t>
  </si>
  <si>
    <t xml:space="preserve">PLÁTICAS </t>
  </si>
  <si>
    <t>CONCIENTIZAR A LA JUVENTUD EN TEMAS DE EMBARAZO ADOLECENTE A TRAVÉS DEL PROGRAMA VA POR TI VA X POR LOS JOVENES</t>
  </si>
  <si>
    <t>CONCIENTIZAR A LA JUVENTUD EN EL TEMA DE  SUICIDIO  TRAVÉS DEL PROGRAMA VA POR TI VA X POR LOS JOVENES</t>
  </si>
  <si>
    <t>CONCIENTIZAR A LA JUVENTUD EN EL TEMA DE  VIOLENCIA EN EL NOVIAZGO A TRAVÉS DEL PROGRAMA VA POR TI VA X POR LOS JOVENES</t>
  </si>
  <si>
    <t>FOMENTAR ACTIVIDADES CULTURALES EN LOS JÓVENES</t>
  </si>
  <si>
    <t>ATENCIÓN A JÓVENES EL DÍA DEL ESTUDIANTE</t>
  </si>
  <si>
    <t xml:space="preserve">FOMENTAR EL DEPORTE EN LO JÓVENES COMO MEDIDA DE PREVENCIÓN CONTRA ADICCIONES </t>
  </si>
  <si>
    <t>PROMOVER  EL RESCATE DE ÁREAS VERDES COMO ESPACIOS  DEPORTIVOS  ; VA POR EL CAMBIO</t>
  </si>
  <si>
    <t>ATENCIÓN A JÓVENES DEL DÍA A INTERNACIONAL DE LA JUVENTUD</t>
  </si>
  <si>
    <t>Otros de Seguridad Social y Asistencia Social</t>
  </si>
  <si>
    <t>ATENCION A LA MUJER</t>
  </si>
  <si>
    <t>LAS MUJERES DEL MUNICIPIO CUENTEN CON LAS CONDICIONES QUE PROMUEVAN SU INCORPORACION INTEGRAL  A LA VIDA ECONOMICA, POLITICA, SOCIAL Y CULTURAL.</t>
  </si>
  <si>
    <t>CAPACITACION A LAS MUJERES PARA QUE  GENEREN INGRESOS PROPIOS</t>
  </si>
  <si>
    <t>PROMOVER LOS DERECHOS DE LAS MUJERES; DIA INTERNACIONAL DE LA MUJER</t>
  </si>
  <si>
    <t>PROMOVER LA DETECCIÓN TEMPRANA DE CÁNCER DE MAMA; DIA INTERNACIONAL CONTRA EL CANCER DE MAMA</t>
  </si>
  <si>
    <t>PROMOVER LA DETECION TEMPRANA DE CANCER DE MAMA A TRAVÉS DE LA GESTIÓN DE MASTOGRAFÍAS GRATUITAS</t>
  </si>
  <si>
    <t>PROMOVER EL RECONOCIMIENTO DE LAS MUJERES INDÍGENAS DEL MUNICIPIO; DIA INTERNACIONAL DE LA MUJER INDIGENA</t>
  </si>
  <si>
    <t>PROMOVER EL RECONOCIMIENTO DE LAS MUJERES TRABAJADORAS DEL CAMPO; DIA INTERNACIONAL DE LA MUJER RURAL</t>
  </si>
  <si>
    <t>PROMOVER LA ERRADICACIÓN DE  LA VIOLENCIA CONTRA LAS MUJERES Y DE GÉNERO</t>
  </si>
  <si>
    <t xml:space="preserve">PROMOVER EL FORTALECIMIENTO DEL AUTOESTIMA EN LAS MUJERES FOMENTANDO LA ERRADICACIÓN DE LA VIOLENCIA Y EQUIDAD DE GÉNERO </t>
  </si>
  <si>
    <t>ASITIR A MUJERES CON SU CANALIZACIÓN  Y ATENCIÓN A DIFERENTES INSTITUCIONES DE APOYO</t>
  </si>
  <si>
    <t>DRA. KARA CORDOVA GONZALEZ</t>
  </si>
  <si>
    <t>Prestación de Servicios de Salud a la Comunidad</t>
  </si>
  <si>
    <t>DIRECCION DE SALUD</t>
  </si>
  <si>
    <t>SALUD PUBLICA MUNICIPAL</t>
  </si>
  <si>
    <t xml:space="preserve">PROMOVER ACCIONES REALATIVAS AL OTORGAMIENTO  DE SERVICIOS BÁSICOS DE SALUD Y PREVEENCIÓN DE ENFERMEDADES DEL MUNICIPIO </t>
  </si>
  <si>
    <t>ASISTIR A LA COMUNIDAD CON CONSULTAS MÉDICAS GRATUITAS EN LA DIRECCIÓN DE SALUD Y BRIGADAS</t>
  </si>
  <si>
    <t>CONSULTA</t>
  </si>
  <si>
    <t xml:space="preserve">APOYAR A LAS PERSONAS DE ESCASOS RECURSOS CON EL SUMINISTRO DE MEDICAMENTOS DE MANERA GRATUITA Y CON RECETA </t>
  </si>
  <si>
    <t>PROMOVER SALUD EN EL MUNICIPIO  A TRAVÉS DE LA PREVEENCIÓN (PLANIFICACION FAMILIAR, ENFERMEDADES DE LA MUJER, SALUD ANIMAL, SALUD BUCAL, ESTILO DE VIDA SALUDABLE Y SALUD MENTAL.)</t>
  </si>
  <si>
    <t>PLATICA</t>
  </si>
  <si>
    <t>CAMPAÑA MUNICIPAL DE CONCIENTIZACIÓN PARA LA  DETECCION TEMPRANA DE CANCER CERVICO UTERINO Y MAMARIO</t>
  </si>
  <si>
    <t xml:space="preserve">CAMPAÑA DE DESCACHARRE </t>
  </si>
  <si>
    <t xml:space="preserve">FOMENTAR LA CONSIENTIZACION SOBRE ESTERILIZACION DE PERROS Y GATOS, PARA EVITAR LA SOBREPOBLACION ANIMAL.  </t>
  </si>
  <si>
    <t>ATENDER LAS SOLICITUDES DE CAPTURA DE PERROS EN LA VÍA PÚBLICA</t>
  </si>
  <si>
    <t>PROMOVER LA SALUD A TRAVÉS DE BRIGADAS MÉDICAS Y  ACCIONES PREVENTIVAS CONTRA COVID-19</t>
  </si>
  <si>
    <t>DISMINUIR LOS CASOS DE  RICKETTSIOSIS A TRAVÉS DE LA VACUNACION DE PERROS Y GATOS CON EL DESPARASITANTE IVERMECTINA</t>
  </si>
  <si>
    <t xml:space="preserve">FOMENTAR LA  ADOPCION DE PERROS </t>
  </si>
  <si>
    <t>Asuntos Económicos y Comerciales en General</t>
  </si>
  <si>
    <t>DIR. GRAL. DE DESARROLLO ECONOMICO</t>
  </si>
  <si>
    <t>PROMOCION Y DESARROLLO ECONOMICO</t>
  </si>
  <si>
    <t>CONDUCCION DEL DESARROLLO ECONOMICO</t>
  </si>
  <si>
    <t>MANTENER CONTACTO DIRECTO CON EMPRESARIOS, INVERSIONISTAS POTENCIALES E INSTANCIAS DE GOBIERNO, PARA ATRAER INVERSION ECONOMICA AL MUNICIPIO DE GUAYMAS; ASI MISMO, VERIFICAR</t>
  </si>
  <si>
    <t>REPORTE DE INVERSIONES</t>
  </si>
  <si>
    <t>LISTADO</t>
  </si>
  <si>
    <t>REUNION CON EMPRESARIOS DE LOS DISTINTOS SECTORES ECONOMICOS</t>
  </si>
  <si>
    <t xml:space="preserve">REUNION </t>
  </si>
  <si>
    <t>FOMENTO AL DESARROLLO, INVERSION Y</t>
  </si>
  <si>
    <t>PROMOCION AL DESARROLLO TURISTICO</t>
  </si>
  <si>
    <t>DESARROLLAR Y EJECUTAR ESTRATEGIAS PARA INCREMENTAR LA AFLUENCIA DE VISITANTES NACIONALES Y EXTRANJEROS, PARA POSICIONAR AL MUNICIPIO DE GUAYMAS COMO UN DESTINO COMPETITIVO EN LOS</t>
  </si>
  <si>
    <t xml:space="preserve">EVENTOS DE PROMOCION TURISTICA </t>
  </si>
  <si>
    <t>CURSOS DE CAPACITACION TURISTICA</t>
  </si>
  <si>
    <t>OCUPACIÓN HOTELERA</t>
  </si>
  <si>
    <t xml:space="preserve">DRA. KARLA CORDOVA GONZALEZ </t>
  </si>
  <si>
    <t>PROMOCION Y DESARROLLO DE LAS ACTIV</t>
  </si>
  <si>
    <t>PROMOCION AL DESARROLLO MICROEMPRES</t>
  </si>
  <si>
    <t>GENERAR, GESTIONAR Y COORDINAR UNA OFERTA DE SERVICIOS INTEGRALES QUE FOMENTEN EL ESTABLECIMIENTO, DESARROLLO Y COMPETITIVIDAD DE LA MICRO, PEQUEÑA Y MEDIANA EMPRESA</t>
  </si>
  <si>
    <t>PROMOCIÓN DE CURSO DE CAPACITACION PARA EMPRENDEDORES Y MICROEMPRESARIOS</t>
  </si>
  <si>
    <t>ASESORIAS PARA MYPIMES</t>
  </si>
  <si>
    <t>REUNION CON SECRETARIA DE ECONOMIA DEL GOBIERNO DEL ESTADO Y/O COMISION DE MEJORA REGULATORIA</t>
  </si>
  <si>
    <t>ASISTIR Y PARTICIPAR EN EVENTOS EMPRESARIALES</t>
  </si>
  <si>
    <t>MERCADITO EMPRESARIAL</t>
  </si>
  <si>
    <t>GESTION DE FINANCIAMIENTOS</t>
  </si>
  <si>
    <t>OBJETIVOS Y METAS</t>
  </si>
  <si>
    <t>FOMENTO A LA INVERSION</t>
  </si>
  <si>
    <t>FORMULAR Y EJECUTAR PLANES Y PROGRAMAS DE FOMENTO A LA INVERSION ECONOMICA DEL MUNICIPIO DE GUAYMAS, CON LA PARTICIPACION INTEGRAL DEL SECTOR PUBLICO, SOCIAL Y PRIVADO</t>
  </si>
  <si>
    <t>ASISTIR Y PARTICIPAR EN EVENTOS  RELACIONADOS A LA COORDINACIÓN</t>
  </si>
  <si>
    <t>ATENCION A EMPRESAS PARA BOLSA DE TRABAJO</t>
  </si>
  <si>
    <t>RECAUDACION DE DATOS ESTADISTICOS</t>
  </si>
  <si>
    <t>VINCULACION CON UNIVERSIDADES</t>
  </si>
  <si>
    <t>CURSOS DE CAPACITACIÓN PARA FOMENTO DE EMPLEO</t>
  </si>
  <si>
    <t>Policía</t>
  </si>
  <si>
    <t>JEFATURA DE POL. PREV. Y TRANSITO M</t>
  </si>
  <si>
    <t>DESPACHO DEL DIR. GRAL.</t>
  </si>
  <si>
    <t>SEGURIDAD PUBLICA MUNICIPAL</t>
  </si>
  <si>
    <t>ADMINISTRACION DE LA POLICIA Y TRANSITO</t>
  </si>
  <si>
    <t>ADMINISTRAR Y CONTROLAR LOS RECURSOS HUMANOS Y MATERIALES DE LA DEPENDENCIA,  A FIN DE MEJORAR SUS NIVELES DE EFICIENCIA</t>
  </si>
  <si>
    <t>LLEVAR EL REGISTRO DIARIO DE LAS ASISTENCIAS DEL PERSONAL DE LA DEPENDENCIA</t>
  </si>
  <si>
    <t>REGISTRO</t>
  </si>
  <si>
    <t>ELABORAR LA PRENOMINA DE ACUERDO A LAS ASISTENCIAS DEL PERSONAL</t>
  </si>
  <si>
    <t>PRE-NOMINA</t>
  </si>
  <si>
    <t xml:space="preserve"> ACCIONES  PARA LA MEJORA MECANICAS DE LOS VEHICULOS PERTENECIENTE  A LA DEPENDENCIA</t>
  </si>
  <si>
    <t>INFORME DE ACTIVIDADES REALIZADAS EN MATERIA ADMINISTRATIVA</t>
  </si>
  <si>
    <t>ELABORAR INFORME MENSUAL SOBRE EL ESTADO QUE GUARDA LA ADMINISTRACION DE LOS RECURSOS MATERIALES DE LA DEPENDENCIA</t>
  </si>
  <si>
    <t>ELABORAR ESTADISTICA MENSUAL GENERAL SOBRE SEGURIDAD PUBLICA</t>
  </si>
  <si>
    <t>ELABORAR INFORME DE ALTAS, BAJAS E INCAPACIDADES DEL PERSONAL DE SEGURIDAD PUBLICA</t>
  </si>
  <si>
    <t>EXPEDICION DE CARTAS DE NO ANTECEDENTES PENALES</t>
  </si>
  <si>
    <t>CONTROL DEL INVENTARIO FISICO</t>
  </si>
  <si>
    <t>DEPARTAMENTO DE POLICIA</t>
  </si>
  <si>
    <t>VIGILANCIA POLICIACA</t>
  </si>
  <si>
    <t>PRESTAR EL SERVICIO DE VIGILANCIA A FIN DE EJERCER LA FUNCION DE SEGURIDAD PUBLICA, PROTEGIENDO A LA POBLACION EN SUS PERSONAS Y SUS BIENES</t>
  </si>
  <si>
    <t>EFECTUAR PATRULLAJES DE DISUACION Y VIGILANCIA EN EL MUNICIPIO, COLONIAS Y POBLADOS.</t>
  </si>
  <si>
    <t>EFECTUAR DETENCION DE INFRACTORES AL BANDO DE POLICIA Y BUEN GOBIERNO, PERSONAL FUERA DE LAS LEYES Y REGLAMENTO</t>
  </si>
  <si>
    <t>APOYAR A LAS AUTORIDADES COMPETENTES, EN LA DETENCION DE PERSONAS POR LOS DELITOS DE LOS FUEROS COMUN Y FEDERAL.</t>
  </si>
  <si>
    <t>EFECTUAR REUNIONES CON LAS ORGANIZACIONES Y GRUPOS SOCIALES PARA PROMOVER SU PARTICIPACION EN EL SERVICIO DE LA SEGURIDAD PUBLICA Y PREVENIR CONDUCTAS ANTISOCIALES.</t>
  </si>
  <si>
    <t>CAPACITAR A LOS ELEMENTOS DE POLICIA PARA PROMOVER LA PROFESIONALIZACION Y MODERNIZACION DE LOS ELEMENTOS QUE RESGUARDAN LA INTEGRIDAD Y DERECHOS DE LOS CIUDADANOS.</t>
  </si>
  <si>
    <t>EFECTUAR REUNIONES VECINALES Y ESTABLECER UNA RED VECINAL A FIN DE TENER CERCANIA Y CONTACTO DIRECTO CON LAS COLONIAS Y ZONAS DEL MUNICIPIO.</t>
  </si>
  <si>
    <t>JEFATURA DE POL. PREV. Y TRANSITO MUNICIPAL</t>
  </si>
  <si>
    <t>CENTRO DE DETENCION</t>
  </si>
  <si>
    <t>BRINDAR ATENCION Y CUIDADO A LOS INFRACTORES DEL BANDO DE POLICIA Y BUEN GOBIERNO A FIN DE QUE SU ESTANCIA EN EL CENTRO PREVENTIVO DE DETENCION SE SUJETE A LAS DISPOSICIONES EN</t>
  </si>
  <si>
    <t>EFECTUAR SUPERVISION LAS INSTALACIONES DEL CENTRO PREVENTIVO DE DETENCION</t>
  </si>
  <si>
    <t>SUMINISTRAR ALIMENTOS A LOS INFRACTORES DETENIDOS Y FALTAS AL BANDO DE POLICIA Y BUEN GOBIERNO</t>
  </si>
  <si>
    <t xml:space="preserve">CONTROL DE INGRESOS Y SALIDAS DEL CENTRO DE DETENCION </t>
  </si>
  <si>
    <t>DEPARTAMENTO DE TRANSITO</t>
  </si>
  <si>
    <t>TRANSITO MUNICIPAL</t>
  </si>
  <si>
    <t>TRANSITO</t>
  </si>
  <si>
    <t>VIGILAR QUE SE CUMPLA CON LAS DISPOSICIONES EN MATERIA DE TRANSITO A FIN DE MANTENER ORDENADA LA CIRCULACION VEHICULAR Y PEATONAL Y EVITAR ACCIDENTES</t>
  </si>
  <si>
    <t>EFECTUAR RECORRIDOS DE VIGILANCIA PARA ORDENAR EL TRANSITO DE VEHICULOS Y PEATONES.</t>
  </si>
  <si>
    <t>EFECTUAR SANCIONAR A LOS INFRACTORES DEL REGLAMENTO DE TRANSITO</t>
  </si>
  <si>
    <t>EFECTUAR TRABAJO DE BALIZAMIENTO</t>
  </si>
  <si>
    <t>COLOCAR Y CONSERVAR INDICADORES EN CALLES Y AVENIDAS PARA UNA MEJOR CIRCULACION</t>
  </si>
  <si>
    <t>SEMAFORIZACION, CONSERVACION Y MANTTO.</t>
  </si>
  <si>
    <t>OTROS</t>
  </si>
  <si>
    <t>OFICIALIA MAYOR</t>
  </si>
  <si>
    <t>DESPACHO DEL OFICIAL MAYOR</t>
  </si>
  <si>
    <t>ADMINISTRACION DE OFICIALIA MAYOR</t>
  </si>
  <si>
    <t>ADMINISTRAR EFICIENTEMENTE LOS RECURSOS HUMANOS, MATERIALES Y SERVICIOS GENERALES, ESTABLECIENDO LOS MECANISMOS IDONEOS PARA IMPLEMENTAR LAS POLITICAS Y REGLAMENTOS QUE PERMITEN LA APLICACIÓN DE LOS PARÁMETROS DE CONTROL INTERNO DE AYUNTAMIENTO, APOYÁNDOSE PARA ESTO EN LA UTILIZACION DE LA TECNOLOGÍA INFORMÁTICA</t>
  </si>
  <si>
    <t>ELABORAR INFORME DEL ESTADO QUE GUARDAN LAS COMPRAS Y CONSUMOS</t>
  </si>
  <si>
    <t>ELABORAR INFORME DE ACTIVIDADES  DE LOS RECURSOS HUMANOS</t>
  </si>
  <si>
    <t>ELABORAR SEGUIMIENTO DE OBJETIVOS Y METAS</t>
  </si>
  <si>
    <t>SUPERVISAR EL PADRON DE FUNCIONARIOS Y EMPLEADOS</t>
  </si>
  <si>
    <t>SUPERVISAR EL PADRON DE PROVEEDORES</t>
  </si>
  <si>
    <t>CONVOCAR A JUNTAS DEL COMITE DE ADQUISICIONES, ARRENDAMIENTOS Y SERVICIOS DEL AYUNTAMIENTO DE GUAYMAS</t>
  </si>
  <si>
    <t>CONVOCATORIA</t>
  </si>
  <si>
    <t>PRESIDIR LAS JUNTAS DEL COMITE DE ADQUISICIONES, ARRENDAMIENTOS Y SERVICIOS DEL AYUNTAMIENTO DE GUAYMAS</t>
  </si>
  <si>
    <t>DIR. DE RECURSOS HUMANOS</t>
  </si>
  <si>
    <t>ADMINISTRACION DE RECURSOS HUMANOS</t>
  </si>
  <si>
    <t>LLEVAR EL REGISTRO Y CONTROL DE LOS RECURSOS HUMANOS, ASI COMO LOS PROGRAMAS DE REMUNERACIONES AL PERSONAL DE LA ADMINISTRACION PUBLICA MUNICIPAL A EFECTO DE ASEGURAR EL CUM-</t>
  </si>
  <si>
    <t>ELABORACION DE NOMINAS PARA PAGO DE PERSONAL</t>
  </si>
  <si>
    <t>NOMINA</t>
  </si>
  <si>
    <t>ELABORACION DE PRENOMINA PARA REVISION DEL DIRECTOR DE LA DEPENDENCIA</t>
  </si>
  <si>
    <t>INFORME  DE PERSONAL A ISSSTESON</t>
  </si>
  <si>
    <t>REVISION DE  EXPEDIENTE DEL PERSONAL</t>
  </si>
  <si>
    <t>ELABORAR Y ACTUALIZAR CREDENCIALES</t>
  </si>
  <si>
    <t>ELABORAR PROGRAMA DE VACACIONES ADMINISTRATIVAS</t>
  </si>
  <si>
    <t>ELABORAR PROGRAMA DE VACACIONES NOMINA POLICIA</t>
  </si>
  <si>
    <t>ELABORAR PROGRAMA DE VACACIONES SEMANAL</t>
  </si>
  <si>
    <t>ACTUALIZAR PLANTILLAS DE PERSONAL</t>
  </si>
  <si>
    <t>PLANTILLA</t>
  </si>
  <si>
    <t>ELABORAR INFORME MENSUAL DE CAMBIOS DE ADSCRIPCION  DE LOS RECURSOS HUMANOS</t>
  </si>
  <si>
    <t>ELABORAR REPORTE DE ALTAS Y BAJAS DE PERSONAL</t>
  </si>
  <si>
    <t>CAPACITACION AL PERSONAL DEL AYTO.</t>
  </si>
  <si>
    <t>DIR. DE RECURSOS MATERIALES Y SERVICIOS</t>
  </si>
  <si>
    <t>ADMINISTRACION DE RECURSOS MATERIAL</t>
  </si>
  <si>
    <t>PROVEER A LAS DEPENDENCIAS MUNICIPALES DE LOS MATERIALES, SUMINISTROS Y SERVICIOS GENERALES NECESARIOS PARA EL DESARROLLO DE LOS PROGRAMAS, A FIN DE CONTRIBUIR AL CUMPLIMIENTO</t>
  </si>
  <si>
    <t>RECIBIR REQUISICIONES DE MATERIALES Y SERVICIOS, PARA AUTORIZAR SU PROVISION</t>
  </si>
  <si>
    <t>ELABORAR ORDENES DE COMPRA</t>
  </si>
  <si>
    <t>ACTUALIZAR EL PADRON DE PROVEEDORES</t>
  </si>
  <si>
    <t>ENVIAR FACTURAS DE PROVEEDORES PARA SU TRAMITE DEBIDAMENTE REQUISITADAS</t>
  </si>
  <si>
    <t>ELABORAR INFORME MENSUAL DE COMPRAS Y CONSUMOS</t>
  </si>
  <si>
    <t>ASESORIA Y CAPACITACION: CONVENIENTE CONTAR CON ELLA, PARA MEJORAR EL SISTEMA DE TRABAJO</t>
  </si>
  <si>
    <t xml:space="preserve"> ORGANIZAR Y ELABORAR LAS  JUNTAS DEL COMITÉ DE ADQUISICIONES , ARRENDAMIENTOS Y SERVICIOS DEL H.AYUNTAMIENTO DE GUAYMAS.</t>
  </si>
  <si>
    <t>DIRECCION DE INFORMATICA</t>
  </si>
  <si>
    <t>SERVICIOS INFORMATICOS</t>
  </si>
  <si>
    <t>BRINDAR SERVICIOS DE INFORMATICA A LAS DEPENDENCIAS DE LA ADMINISTRACION PUBLICA MUNICIPAL A FIN DE EFICIENTAR LA SISTEMATIZACION Y LA AUTOMATIZACION DE SUS PROGRAMAS POR MEDIO DE LOS SISTEMAS DE COMPUTO</t>
  </si>
  <si>
    <t>SOPORTE TECNICO</t>
  </si>
  <si>
    <t>INFRAESTRUCTURA Y CONECTIVIDAD TECNOLOGICA</t>
  </si>
  <si>
    <t>RESPALDOS BASE DE DATOS Y SISTEMAS</t>
  </si>
  <si>
    <t>CAPACITACION Y OFIMATICA</t>
  </si>
  <si>
    <t>Cuenta Contable</t>
  </si>
  <si>
    <t>111 01 01 001 01</t>
  </si>
  <si>
    <t>GESTION DE CABILDO</t>
  </si>
  <si>
    <t>131 03 01 001 02</t>
  </si>
  <si>
    <t>GESTION MUNICIPAL</t>
  </si>
  <si>
    <t>131 03 02 001 02</t>
  </si>
  <si>
    <t>132 03 07 038 01</t>
  </si>
  <si>
    <t>PLANEACION, SEGUIMIENTO Y EVAL</t>
  </si>
  <si>
    <t>132 04 01 001 05</t>
  </si>
  <si>
    <t>CONDUCCIÓN DE GOBIERNO</t>
  </si>
  <si>
    <t>132 04 02 001 04</t>
  </si>
  <si>
    <t>ASUNTOS DE GOBIERNO</t>
  </si>
  <si>
    <t>132 04 02 009 10</t>
  </si>
  <si>
    <t>COMERCIO AMBULANTE</t>
  </si>
  <si>
    <t>132 04 02 009 12</t>
  </si>
  <si>
    <t>JUZGADO CALIFICADOR</t>
  </si>
  <si>
    <t>132 04 02 009 13</t>
  </si>
  <si>
    <t>PROFECO</t>
  </si>
  <si>
    <t>132 04 02 009 14</t>
  </si>
  <si>
    <t>RELACIONES EXTERIORES</t>
  </si>
  <si>
    <t>132 04 02 038 05</t>
  </si>
  <si>
    <t>ARCHIVO MUNICIPAL</t>
  </si>
  <si>
    <t>133 02 01 004 01</t>
  </si>
  <si>
    <t>ADMINISTRACIÓN DE BIENES INMUE</t>
  </si>
  <si>
    <t>134 06 01 016 01</t>
  </si>
  <si>
    <t>ADMINISTRACION DEL ORGANO DE C</t>
  </si>
  <si>
    <t>134 06 02 016 05</t>
  </si>
  <si>
    <t>AUDITORIA GUBERNAMENTAL INTERN</t>
  </si>
  <si>
    <t>134 06 04 016 08</t>
  </si>
  <si>
    <t>134 06 05 016 09</t>
  </si>
  <si>
    <t>134 06 10 016 10</t>
  </si>
  <si>
    <t>135 03 04 020 04</t>
  </si>
  <si>
    <t>SEGUIMIENTO DE ASUNTOS JURIDIC</t>
  </si>
  <si>
    <t>138 02 01 004 02</t>
  </si>
  <si>
    <t>REGULACION DE LOS ASENTAM. HUM</t>
  </si>
  <si>
    <t>151 05 01 038 04</t>
  </si>
  <si>
    <t>FORMULACION Y EVALUACION DE LA</t>
  </si>
  <si>
    <t>152 05 03 038 06</t>
  </si>
  <si>
    <t>EJECUCION DE LA POLITICA DE IN</t>
  </si>
  <si>
    <t>152 05 04 038 08</t>
  </si>
  <si>
    <t>152 05 06 038 09</t>
  </si>
  <si>
    <t>171 04 05 026 05</t>
  </si>
  <si>
    <t>PRESTACION DE SERVICIOS PUBLIC</t>
  </si>
  <si>
    <t>171 04 06 026 05</t>
  </si>
  <si>
    <t>171 04 07 026 05</t>
  </si>
  <si>
    <t>171 04 08 026 05</t>
  </si>
  <si>
    <t>171 04 09 026 05</t>
  </si>
  <si>
    <t>171 04 10 026 05</t>
  </si>
  <si>
    <t>171 04 11 026 05</t>
  </si>
  <si>
    <t>171 11 01 021 01</t>
  </si>
  <si>
    <t>ADMINISTRACION DE POLICIA Y TR</t>
  </si>
  <si>
    <t>171 11 02 021 04</t>
  </si>
  <si>
    <t>171 11 02 021 08</t>
  </si>
  <si>
    <t>171 11 03 022 02</t>
  </si>
  <si>
    <t>172 04 02 008 08</t>
  </si>
  <si>
    <t>BOMBEROS VOLUNTARIOS</t>
  </si>
  <si>
    <t>172 04 02 008 09</t>
  </si>
  <si>
    <t>PROTECCION CIVIL</t>
  </si>
  <si>
    <t>172 04 02 009 07</t>
  </si>
  <si>
    <t>JUZGADO LOCAL</t>
  </si>
  <si>
    <t>181 05 05 038 06</t>
  </si>
  <si>
    <t>183 03 03 001 03</t>
  </si>
  <si>
    <t>COMUNICACIÓN SOCIAL</t>
  </si>
  <si>
    <t>184 03 06 038 03</t>
  </si>
  <si>
    <t>TRANSPARENCIA</t>
  </si>
  <si>
    <t>185 12 01 038 10</t>
  </si>
  <si>
    <t>ADMINISTRACION DE OFICIALIA MA</t>
  </si>
  <si>
    <t>185 12 02 038 11</t>
  </si>
  <si>
    <t>ADMINISTRACION DE RECURSOS HUM</t>
  </si>
  <si>
    <t>185 12 03 038 12</t>
  </si>
  <si>
    <t>ADMINISTRACION DE RECURSOS MAT</t>
  </si>
  <si>
    <t>185 12 04 038 13</t>
  </si>
  <si>
    <t>216 08 05 036 07</t>
  </si>
  <si>
    <t>REGULACION Y PRESERVACION ECOL</t>
  </si>
  <si>
    <t>222 08 01 017 01</t>
  </si>
  <si>
    <t>ADMINISTRACIÓN DE INFRAESTRUCT</t>
  </si>
  <si>
    <t>222 08 03 017 07</t>
  </si>
  <si>
    <t>PLANEACION URBANA Y ADMINISTRA</t>
  </si>
  <si>
    <t>222 08 04 017 06</t>
  </si>
  <si>
    <t>ADMINISTRACION DE OBRAS PUBLIC</t>
  </si>
  <si>
    <t>222 08 06 017 10</t>
  </si>
  <si>
    <t>226 07 01 019 01</t>
  </si>
  <si>
    <t>ADMINISTRACION DE SERVICIO PUB</t>
  </si>
  <si>
    <t>226 07 02 019 03</t>
  </si>
  <si>
    <t>226 07 03 019 04</t>
  </si>
  <si>
    <t>226 07 04 019 09</t>
  </si>
  <si>
    <t>226 07 05 019 06</t>
  </si>
  <si>
    <t>226 07 07 019 12</t>
  </si>
  <si>
    <t>LIMPIA Y CONSERVACION DE CALLE</t>
  </si>
  <si>
    <t>226 07 08 019 07</t>
  </si>
  <si>
    <t>226 07 09 019 02</t>
  </si>
  <si>
    <t>231 09 03 027 02</t>
  </si>
  <si>
    <t>SALUD PÚBLICA MUNICIPAL</t>
  </si>
  <si>
    <t>241 04 04 034 01</t>
  </si>
  <si>
    <t>RECREACION, DEPORTE Y ESPARCIM</t>
  </si>
  <si>
    <t>242 04 03 028 01</t>
  </si>
  <si>
    <t>PLANEACION Y PROMOCION DE ACTI</t>
  </si>
  <si>
    <t>242 04 03 028 04</t>
  </si>
  <si>
    <t>AUDITORIO</t>
  </si>
  <si>
    <t>267 04 02 027 05</t>
  </si>
  <si>
    <t>ASUNTOS INDIGENAS</t>
  </si>
  <si>
    <t>271 09 01 027 01</t>
  </si>
  <si>
    <t>COORDINACION DE LA POLITICA DE</t>
  </si>
  <si>
    <t>271 09 01 027 04</t>
  </si>
  <si>
    <t>ATENCIÓN A JUVENTUD</t>
  </si>
  <si>
    <t>311 10 01 032 01</t>
  </si>
  <si>
    <t>CONDUCCION DEL DESARROLLO ECON</t>
  </si>
  <si>
    <t>311 10 02 032 07</t>
  </si>
  <si>
    <t>PROMOCION AL DESARROLLO TURIST</t>
  </si>
  <si>
    <t>311 10 02 032 08</t>
  </si>
  <si>
    <t>PROMOCION AL DESARROLLO MICROE</t>
  </si>
  <si>
    <t>311 10 02 032 09</t>
  </si>
  <si>
    <t>323 10 02 032 02</t>
  </si>
  <si>
    <t>PESCA, ACUACULTURA Y MARICULTU</t>
  </si>
  <si>
    <t>393 10 02 032 03</t>
  </si>
  <si>
    <t>FESTIVIDADES</t>
  </si>
  <si>
    <t>441 05 04 038 08</t>
  </si>
  <si>
    <t/>
  </si>
  <si>
    <t xml:space="preserve">N o m b r e                 </t>
  </si>
  <si>
    <t>Estimado</t>
  </si>
  <si>
    <t>269 09 01 027 03</t>
  </si>
  <si>
    <t>ATENCIÓN A LA MUJER</t>
  </si>
  <si>
    <t>TERCER TRIMESTRE 2021</t>
  </si>
  <si>
    <t>REALIZADAS DANDO CUMPLIMIENTO A LA NORMATIVIDAD Y LAS NECESARIAS DE ACUERDO A  NECESIDADES DEL PROPIAS DE AYUNTAMIENTO</t>
  </si>
  <si>
    <t xml:space="preserve">REALIZADAS LAS NECESARIAS CUMPLIENDO CON LA NORMATIVIDAD APLICABLE </t>
  </si>
  <si>
    <t>LAS NECESARIAS DE ACUERDO A LAS NECESIDADES REQUERIDAS POR ALGUNAS DEPENDENCIAS DEL AYTO.</t>
  </si>
  <si>
    <t>ENVIADOS EN TIEMPO Y FORMA</t>
  </si>
  <si>
    <t>NO SE ALCANZÓ LA META POR PANDEMIA</t>
  </si>
  <si>
    <t>PANDEMIA</t>
  </si>
  <si>
    <t>MATERIAL</t>
  </si>
  <si>
    <t>EQUIPOS VIEJOS</t>
  </si>
  <si>
    <t>FALTA MATERIAL</t>
  </si>
  <si>
    <t>AUMENTÓ POR ACUERDO AUTORIZACIÓN PLAZO AL 30 SEPTIEMBRE 2021.</t>
  </si>
  <si>
    <t>AUMENTÓ POR ACTUALIZACIÓN PORTAL DE TRANSPARENCIA.</t>
  </si>
  <si>
    <t>AUMENTÓ POR MAYOR SUPERVISIÓN OBRA EN SEPTIEMBRE 2021.</t>
  </si>
  <si>
    <t>DISMINUYÓ LICITACIONES DE OBRA PÚBLICA MPAL.</t>
  </si>
  <si>
    <t>NO SE PROGRAMARON.</t>
  </si>
  <si>
    <t>AUMENTÓ POR ENTREGA RECEPCIÓN ADMINISTRACIÓN MPAL.</t>
  </si>
  <si>
    <t>AUMENTÓ PRESENTACIÓN DE PETICIONES POR PARTE DE LA CIUDADANÍA.</t>
  </si>
  <si>
    <t>DISMINUYÓ POR CIERRE TEMPORAL OFICINA POR COVID19.</t>
  </si>
  <si>
    <t>POR MEDIDAS SANITARIAS NO SE PROGRAMARON EVENTOS CIUDADANOS.</t>
  </si>
  <si>
    <t>DISMINUYÓ LA PRESENTACIÓN DE QUEJAS POR PARTE DE LA CIUDADANÍA.</t>
  </si>
  <si>
    <t>AUMENTÓ POR CIERRE EXPEDIENTES DEL MES DE JULIO 2021.</t>
  </si>
  <si>
    <t>NO SE PROGRAMARON POR MEDIDAS CONTINGENCIA SANITARIA COVID19.</t>
  </si>
  <si>
    <t>AUMENTÓ LA RECEPCIÓN DENUNCIAS EN EL MES DE SEPTIEMBRE 2021.</t>
  </si>
  <si>
    <t xml:space="preserve">AUMENTÓ POR EMISIÓN DE INFORMES IPRA DEL MES DE JULIO 2021. </t>
  </si>
  <si>
    <t>AUMENTÓ POR CONCLUSIÓN DE 4 EXPEDIENTES EN SEPTIEMBRE 2021.</t>
  </si>
  <si>
    <t>SE DILIGENCIARON MÁS EXHORTOS DEL GOBIERNO DEL ESTADO.</t>
  </si>
  <si>
    <t>Se reprogramó un curso de reposteria básica para el 4to trimestre</t>
  </si>
  <si>
    <t>Se reprograma la recaudación para el 4to trimestre</t>
  </si>
  <si>
    <t xml:space="preserve">19 de Octubre. Día Int. contra el cáncer de mamá </t>
  </si>
  <si>
    <t xml:space="preserve">Consultas suspendidas en el mes de agosto. Médico que brinda las consultas presentó incapacidad por Covid-19 </t>
  </si>
  <si>
    <t>YA NO HAY NOMINA  DE SEMANA EVENTUAL</t>
  </si>
  <si>
    <t>CAMBIO DE ADMINISTRACIÓN SE HICIERON EN SEPT</t>
  </si>
  <si>
    <t>NO HUBO CAPACITACION POR CONTINGENCIA COVID 19</t>
  </si>
  <si>
    <t>INCAPACIDAD POR MOTIVO DE COVID</t>
  </si>
  <si>
    <t>la supervicion de este trimestre se llevo a cabo en el periodo del segundo trimestre aunque no estaba proyectada en ese trimestre ya que en ese momento se presto servicio de carro y gasolina para llevar a cabo dicho programa. Por lo cual se justifica para este trimestre como hecha.</t>
  </si>
  <si>
    <t>se presento informe de la direccion de cobranza mas no de los despachos externos por no contar con los expedientes de trabajo realizado.</t>
  </si>
  <si>
    <t>no se presento ningun contribuyente para realizar acuerdo de pago para rendir informe.</t>
  </si>
  <si>
    <t>NO SE CUMPLIO LA META DEBIDO A LA CONTINGENCIA POR COVID 19, LA CIUDADANIA A DEJADO DE ASISTIR A SOLICITAR AUDIENCIAS.</t>
  </si>
  <si>
    <t>NO SE CUMPLIO LA META DEBIDO A NO RECIBIMOS INVITACIONES PARA ASISTIR A CURSOS O CAPACITACIONES.</t>
  </si>
  <si>
    <t xml:space="preserve">NO SE CUMPLIO LA META DEBIDO A LA FALTA DE LIBERACION DE RECURSOS. </t>
  </si>
  <si>
    <t>se paso la meta por las peticiones hechas por los ciudadanos</t>
  </si>
  <si>
    <t>no se llego a la meta porque no hubo solicitudes por parte de los ciudadanos</t>
  </si>
  <si>
    <t>no se llego a la meta por contigencia de pandemia</t>
  </si>
  <si>
    <t>no se llego a la meta por falta de recursos, por terminacion de administracion, quitaron gasolina.</t>
  </si>
  <si>
    <t>no se llego a la meta por la situacion de la pandemia, y por la falta de recurso por terminar la administracion.</t>
  </si>
  <si>
    <t>falta de recursos, por terminacion de administracion, quitaron gasolina.</t>
  </si>
  <si>
    <t>disminuyo las actividades por terminación de admisnistracion.</t>
  </si>
  <si>
    <t>El vivero de CEDES cerro y no habia donacion de plantas al municipio.</t>
  </si>
  <si>
    <t>falta de presupuesto.</t>
  </si>
  <si>
    <t xml:space="preserve">el curso de actualizacion es anual y ya se habia llevado a cabo. </t>
  </si>
  <si>
    <t xml:space="preserve">No se llego a la meta por </t>
  </si>
  <si>
    <t>no se llego a la meta por pandemia ya que tiene miedo la genta a salir</t>
  </si>
  <si>
    <t xml:space="preserve">no se coordino con ninguna institucion para llevar platicas a las comunidadesde valle ya que la gente no quiere reunirse </t>
  </si>
  <si>
    <t xml:space="preserve">no se logro ninguna inspeccion ya que no se llevo ningun proyecto al valle </t>
  </si>
  <si>
    <t>no se gestiono ningun programa de apoyo especial</t>
  </si>
  <si>
    <t xml:space="preserve">no se logro  la rehabilitacion de caminos ya que la maquinaria de obras publicas que es quien nos apoya se descompuso </t>
  </si>
  <si>
    <t>SE CUMPLIO CON LA META ESTABLECIDA</t>
  </si>
  <si>
    <t>POR CUESTIONES AUN DE COVID19</t>
  </si>
  <si>
    <t>META SUPERADA PARA ATENCION RAPIDA AL CONSUMIDOR</t>
  </si>
  <si>
    <t>RELACIONADO AL PUNTO 2</t>
  </si>
  <si>
    <t>RELACIONADO AL PUNTO 1</t>
  </si>
  <si>
    <t>NO APLICA</t>
  </si>
  <si>
    <t>SE ANEXA JUSTIFICACION POR PARTIDA (ANEXO-8)</t>
  </si>
  <si>
    <t>SESIONES EXTRAORDINARIAS</t>
  </si>
  <si>
    <t>En este reporte solo le corresponden a la actual administración 25 boletines informativos.</t>
  </si>
  <si>
    <t>En este reporte solo le corresponden a la actual administración 6 entrevistas en radio/TV.</t>
  </si>
  <si>
    <t>Se cumplió la meta.</t>
  </si>
  <si>
    <t xml:space="preserve">Solo se reportan spots de la anterior administración   </t>
  </si>
  <si>
    <t>Solo se utilizó una publicación en esta actual administración</t>
  </si>
  <si>
    <t>Se superó la meta en el lapso de la actual administración</t>
  </si>
  <si>
    <t>Se cumplió de manera parcial y en esta administración actual</t>
  </si>
  <si>
    <t>las solicitudes varian porque dependen de la ciudania y no de la unidad de transparencia.</t>
  </si>
  <si>
    <t>las asesorias son a interes de las areas del gobierno municipal</t>
  </si>
  <si>
    <t xml:space="preserve">Este reporte es solo de la actual 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</si>
</sst>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########0"/>
    <numFmt numFmtId="167" formatCode="0_ ;\-0\ "/>
    <numFmt numFmtId="168" formatCode="########0.00"/>
    <numFmt numFmtId="169" formatCode="00"/>
    <numFmt numFmtId="170" formatCode="000"/>
    <numFmt numFmtId="171" formatCode="#,##0_ ;\-#,##0\ 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i/>
      <sz val="9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10"/>
      <name val="Calibri"/>
      <family val="2"/>
    </font>
    <font>
      <sz val="8"/>
      <name val="Calibri"/>
      <family val="2"/>
    </font>
    <font>
      <u/>
      <sz val="9"/>
      <name val="Calibri"/>
      <family val="2"/>
    </font>
    <font>
      <b/>
      <sz val="10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2"/>
      <name val="Cambria"/>
      <family val="1"/>
    </font>
    <font>
      <b/>
      <sz val="12"/>
      <name val="Cambria"/>
      <family val="1"/>
    </font>
    <font>
      <sz val="9"/>
      <name val="Segoe UI"/>
      <family val="2"/>
    </font>
    <font>
      <b/>
      <i/>
      <sz val="9"/>
      <name val="Segoe UI"/>
      <family val="2"/>
    </font>
    <font>
      <b/>
      <sz val="9"/>
      <name val="Segoe UI"/>
      <family val="2"/>
    </font>
    <font>
      <sz val="6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9"/>
      <name val="Calibri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 Narrow"/>
      <family val="2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3300"/>
      </left>
      <right style="thin">
        <color rgb="FF003300"/>
      </right>
      <top style="thin">
        <color rgb="FF003300"/>
      </top>
      <bottom style="thin">
        <color rgb="FF0033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3300"/>
      </left>
      <right/>
      <top style="thin">
        <color rgb="FF003300"/>
      </top>
      <bottom style="thin">
        <color indexed="64"/>
      </bottom>
      <diagonal/>
    </border>
    <border>
      <left/>
      <right style="thin">
        <color indexed="58"/>
      </right>
      <top style="thin">
        <color rgb="FF003300"/>
      </top>
      <bottom style="thin">
        <color indexed="64"/>
      </bottom>
      <diagonal/>
    </border>
    <border>
      <left style="thin">
        <color rgb="FF003300"/>
      </left>
      <right/>
      <top style="thin">
        <color rgb="FF003300"/>
      </top>
      <bottom style="thin">
        <color rgb="FF003300"/>
      </bottom>
      <diagonal/>
    </border>
    <border>
      <left/>
      <right style="thin">
        <color indexed="58"/>
      </right>
      <top style="thin">
        <color rgb="FF003300"/>
      </top>
      <bottom style="thin">
        <color rgb="FF003300"/>
      </bottom>
      <diagonal/>
    </border>
    <border>
      <left style="thin">
        <color rgb="FF003300"/>
      </left>
      <right/>
      <top style="thin">
        <color indexed="64"/>
      </top>
      <bottom style="thin">
        <color rgb="FF003300"/>
      </bottom>
      <diagonal/>
    </border>
    <border>
      <left/>
      <right style="thin">
        <color indexed="58"/>
      </right>
      <top style="thin">
        <color indexed="64"/>
      </top>
      <bottom style="thin">
        <color rgb="FF003300"/>
      </bottom>
      <diagonal/>
    </border>
    <border>
      <left/>
      <right style="thin">
        <color rgb="FF003300"/>
      </right>
      <top style="thin">
        <color rgb="FF003300"/>
      </top>
      <bottom style="thin">
        <color rgb="FF003300"/>
      </bottom>
      <diagonal/>
    </border>
    <border>
      <left/>
      <right style="thin">
        <color rgb="FF003300"/>
      </right>
      <top style="thin">
        <color rgb="FF003300"/>
      </top>
      <bottom style="thin">
        <color indexed="64"/>
      </bottom>
      <diagonal/>
    </border>
    <border>
      <left/>
      <right style="thin">
        <color rgb="FF003300"/>
      </right>
      <top style="thin">
        <color indexed="64"/>
      </top>
      <bottom style="thin">
        <color rgb="FF003300"/>
      </bottom>
      <diagonal/>
    </border>
    <border>
      <left style="thin">
        <color rgb="FF003300"/>
      </left>
      <right/>
      <top style="thin">
        <color rgb="FF003300"/>
      </top>
      <bottom style="thin">
        <color indexed="58"/>
      </bottom>
      <diagonal/>
    </border>
    <border>
      <left/>
      <right style="thin">
        <color rgb="FF003300"/>
      </right>
      <top style="thin">
        <color rgb="FF003300"/>
      </top>
      <bottom style="thin">
        <color indexed="58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2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6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166" fontId="4" fillId="0" borderId="3" xfId="0" applyNumberFormat="1" applyFont="1" applyFill="1" applyBorder="1" applyAlignment="1" applyProtection="1">
      <alignment horizontal="center" vertical="center"/>
    </xf>
    <xf numFmtId="166" fontId="4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166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166" fontId="4" fillId="3" borderId="2" xfId="0" applyNumberFormat="1" applyFont="1" applyFill="1" applyBorder="1" applyAlignment="1" applyProtection="1">
      <alignment horizontal="center" vertical="center"/>
    </xf>
    <xf numFmtId="43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166" fontId="4" fillId="4" borderId="3" xfId="0" applyNumberFormat="1" applyFont="1" applyFill="1" applyBorder="1" applyAlignment="1" applyProtection="1">
      <alignment horizontal="center" vertical="center"/>
      <protection locked="0"/>
    </xf>
    <xf numFmtId="166" fontId="4" fillId="4" borderId="3" xfId="0" applyNumberFormat="1" applyFont="1" applyFill="1" applyBorder="1" applyAlignment="1" applyProtection="1">
      <alignment horizontal="center" vertical="center"/>
    </xf>
    <xf numFmtId="166" fontId="4" fillId="4" borderId="2" xfId="0" applyNumberFormat="1" applyFont="1" applyFill="1" applyBorder="1" applyAlignment="1" applyProtection="1">
      <alignment horizontal="center" vertical="center"/>
    </xf>
    <xf numFmtId="166" fontId="4" fillId="3" borderId="3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43" fontId="4" fillId="0" borderId="3" xfId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164" fontId="4" fillId="3" borderId="2" xfId="0" applyNumberFormat="1" applyFont="1" applyFill="1" applyBorder="1" applyAlignment="1" applyProtection="1">
      <alignment horizontal="center" vertical="center"/>
    </xf>
    <xf numFmtId="167" fontId="4" fillId="3" borderId="2" xfId="0" applyNumberFormat="1" applyFont="1" applyFill="1" applyBorder="1" applyAlignment="1" applyProtection="1">
      <alignment horizontal="center" vertical="center"/>
    </xf>
    <xf numFmtId="0" fontId="4" fillId="4" borderId="2" xfId="0" applyNumberFormat="1" applyFont="1" applyFill="1" applyBorder="1" applyAlignment="1" applyProtection="1">
      <alignment vertical="center"/>
    </xf>
    <xf numFmtId="166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6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5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justify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8" fillId="0" borderId="0" xfId="0" applyFont="1" applyProtection="1"/>
    <xf numFmtId="0" fontId="3" fillId="2" borderId="2" xfId="0" applyNumberFormat="1" applyFont="1" applyFill="1" applyBorder="1" applyAlignment="1" applyProtection="1">
      <alignment horizontal="center" vertical="center"/>
    </xf>
    <xf numFmtId="166" fontId="4" fillId="0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NumberFormat="1" applyFont="1" applyFill="1" applyBorder="1" applyAlignment="1" applyProtection="1">
      <alignment horizontal="center" vertical="center"/>
    </xf>
    <xf numFmtId="4" fontId="4" fillId="3" borderId="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1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" fontId="7" fillId="0" borderId="2" xfId="2" applyNumberFormat="1" applyFill="1" applyBorder="1" applyAlignment="1" applyProtection="1">
      <alignment horizontal="center" vertical="center"/>
      <protection locked="0"/>
    </xf>
    <xf numFmtId="166" fontId="4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  <xf numFmtId="164" fontId="4" fillId="0" borderId="2" xfId="0" applyNumberFormat="1" applyFont="1" applyFill="1" applyBorder="1" applyAlignment="1" applyProtection="1">
      <alignment horizontal="center" vertical="center"/>
    </xf>
    <xf numFmtId="2" fontId="4" fillId="0" borderId="2" xfId="1" applyNumberFormat="1" applyFont="1" applyFill="1" applyBorder="1" applyAlignment="1" applyProtection="1">
      <alignment horizontal="center" vertical="center"/>
    </xf>
    <xf numFmtId="0" fontId="4" fillId="4" borderId="2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vertical="center"/>
    </xf>
    <xf numFmtId="166" fontId="4" fillId="3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0" applyNumberFormat="1" applyFont="1" applyFill="1" applyBorder="1" applyAlignment="1" applyProtection="1">
      <alignment horizontal="center" vertical="center"/>
    </xf>
    <xf numFmtId="166" fontId="4" fillId="3" borderId="8" xfId="0" applyNumberFormat="1" applyFont="1" applyFill="1" applyBorder="1" applyAlignment="1" applyProtection="1">
      <alignment horizontal="center" vertical="center"/>
    </xf>
    <xf numFmtId="0" fontId="4" fillId="3" borderId="8" xfId="0" applyNumberFormat="1" applyFont="1" applyFill="1" applyBorder="1" applyAlignment="1" applyProtection="1">
      <alignment horizontal="center" vertical="center"/>
    </xf>
    <xf numFmtId="9" fontId="4" fillId="3" borderId="8" xfId="0" applyNumberFormat="1" applyFont="1" applyFill="1" applyBorder="1" applyAlignment="1" applyProtection="1">
      <alignment horizontal="center" vertical="center"/>
    </xf>
    <xf numFmtId="166" fontId="4" fillId="0" borderId="8" xfId="0" applyNumberFormat="1" applyFont="1" applyFill="1" applyBorder="1" applyAlignment="1" applyProtection="1">
      <alignment horizontal="center" vertical="center"/>
    </xf>
    <xf numFmtId="166" fontId="4" fillId="0" borderId="8" xfId="0" applyNumberFormat="1" applyFont="1" applyFill="1" applyBorder="1" applyAlignment="1" applyProtection="1">
      <alignment horizontal="center" vertical="center"/>
      <protection locked="0"/>
    </xf>
    <xf numFmtId="166" fontId="4" fillId="0" borderId="2" xfId="0" applyNumberFormat="1" applyFont="1" applyFill="1" applyBorder="1" applyAlignment="1" applyProtection="1">
      <alignment horizontal="left" vertical="center" wrapText="1"/>
      <protection locked="0"/>
    </xf>
    <xf numFmtId="9" fontId="4" fillId="3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16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Protection="1"/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lef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4" fillId="0" borderId="0" xfId="2" applyNumberFormat="1" applyFont="1" applyFill="1" applyBorder="1" applyAlignment="1" applyProtection="1"/>
    <xf numFmtId="0" fontId="3" fillId="0" borderId="0" xfId="2" applyFont="1" applyAlignment="1" applyProtection="1">
      <alignment horizontal="left" vertical="center"/>
    </xf>
    <xf numFmtId="0" fontId="3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vertical="center"/>
    </xf>
    <xf numFmtId="0" fontId="8" fillId="0" borderId="0" xfId="2" applyFont="1" applyAlignment="1" applyProtection="1">
      <alignment horizontal="center"/>
    </xf>
    <xf numFmtId="0" fontId="5" fillId="2" borderId="2" xfId="2" applyNumberFormat="1" applyFont="1" applyFill="1" applyBorder="1" applyAlignment="1" applyProtection="1">
      <alignment horizontal="center" vertical="center"/>
    </xf>
    <xf numFmtId="0" fontId="5" fillId="2" borderId="4" xfId="2" applyNumberFormat="1" applyFont="1" applyFill="1" applyBorder="1" applyAlignment="1" applyProtection="1">
      <alignment horizontal="center" vertical="center" wrapText="1"/>
    </xf>
    <xf numFmtId="0" fontId="4" fillId="2" borderId="2" xfId="2" applyNumberFormat="1" applyFont="1" applyFill="1" applyBorder="1" applyAlignment="1" applyProtection="1">
      <alignment horizontal="center" vertical="center"/>
    </xf>
    <xf numFmtId="166" fontId="4" fillId="5" borderId="2" xfId="2" applyNumberFormat="1" applyFont="1" applyFill="1" applyBorder="1" applyAlignment="1" applyProtection="1">
      <alignment horizontal="center" vertical="center"/>
    </xf>
    <xf numFmtId="0" fontId="4" fillId="5" borderId="2" xfId="2" applyNumberFormat="1" applyFont="1" applyFill="1" applyBorder="1" applyAlignment="1" applyProtection="1">
      <alignment horizontal="center" vertical="center"/>
    </xf>
    <xf numFmtId="164" fontId="4" fillId="0" borderId="2" xfId="2" applyNumberFormat="1" applyFont="1" applyFill="1" applyBorder="1" applyAlignment="1" applyProtection="1">
      <alignment horizontal="center" vertical="center"/>
    </xf>
    <xf numFmtId="166" fontId="4" fillId="0" borderId="2" xfId="2" applyNumberFormat="1" applyFont="1" applyFill="1" applyBorder="1" applyAlignment="1" applyProtection="1">
      <alignment horizontal="center" vertical="center"/>
    </xf>
    <xf numFmtId="166" fontId="4" fillId="0" borderId="2" xfId="2" applyNumberFormat="1" applyFont="1" applyFill="1" applyBorder="1" applyAlignment="1" applyProtection="1">
      <alignment horizontal="center" vertical="center"/>
      <protection locked="0"/>
    </xf>
    <xf numFmtId="166" fontId="4" fillId="4" borderId="3" xfId="2" applyNumberFormat="1" applyFont="1" applyFill="1" applyBorder="1" applyAlignment="1" applyProtection="1">
      <alignment horizontal="center" vertical="center"/>
    </xf>
    <xf numFmtId="166" fontId="4" fillId="0" borderId="3" xfId="2" applyNumberFormat="1" applyFont="1" applyFill="1" applyBorder="1" applyAlignment="1" applyProtection="1">
      <alignment horizontal="center" vertical="center"/>
      <protection locked="0"/>
    </xf>
    <xf numFmtId="168" fontId="4" fillId="3" borderId="2" xfId="2" applyNumberFormat="1" applyFont="1" applyFill="1" applyBorder="1" applyAlignment="1" applyProtection="1">
      <alignment horizontal="center" vertical="center"/>
    </xf>
    <xf numFmtId="164" fontId="4" fillId="5" borderId="2" xfId="2" applyNumberFormat="1" applyFont="1" applyFill="1" applyBorder="1" applyAlignment="1" applyProtection="1">
      <alignment horizontal="center" vertical="center"/>
    </xf>
    <xf numFmtId="43" fontId="4" fillId="0" borderId="0" xfId="2" applyNumberFormat="1" applyFont="1" applyFill="1" applyBorder="1" applyAlignment="1" applyProtection="1"/>
    <xf numFmtId="166" fontId="4" fillId="0" borderId="0" xfId="2" applyNumberFormat="1" applyFont="1" applyFill="1" applyBorder="1" applyAlignment="1" applyProtection="1">
      <alignment horizontal="center" vertical="center"/>
    </xf>
    <xf numFmtId="0" fontId="3" fillId="0" borderId="0" xfId="2" applyNumberFormat="1" applyFont="1" applyFill="1" applyBorder="1" applyAlignment="1" applyProtection="1"/>
    <xf numFmtId="0" fontId="8" fillId="0" borderId="0" xfId="2" applyFont="1" applyBorder="1" applyProtection="1"/>
    <xf numFmtId="9" fontId="4" fillId="3" borderId="3" xfId="6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9" fontId="4" fillId="3" borderId="2" xfId="6" applyNumberFormat="1" applyFont="1" applyFill="1" applyBorder="1" applyAlignment="1" applyProtection="1">
      <alignment horizontal="center" vertical="center"/>
    </xf>
    <xf numFmtId="9" fontId="4" fillId="3" borderId="2" xfId="6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Protection="1"/>
    <xf numFmtId="0" fontId="5" fillId="0" borderId="4" xfId="0" applyNumberFormat="1" applyFont="1" applyFill="1" applyBorder="1" applyAlignment="1" applyProtection="1">
      <alignment horizontal="center" vertical="center" wrapText="1"/>
    </xf>
    <xf numFmtId="166" fontId="4" fillId="0" borderId="0" xfId="0" applyNumberFormat="1" applyFont="1" applyFill="1" applyBorder="1" applyAlignment="1" applyProtection="1">
      <alignment horizontal="center" vertical="center"/>
    </xf>
    <xf numFmtId="9" fontId="4" fillId="0" borderId="2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  <xf numFmtId="0" fontId="12" fillId="0" borderId="0" xfId="0" applyFont="1" applyProtection="1"/>
    <xf numFmtId="0" fontId="13" fillId="0" borderId="0" xfId="0" applyFont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Protection="1">
      <protection locked="0"/>
    </xf>
    <xf numFmtId="0" fontId="8" fillId="0" borderId="0" xfId="0" applyFont="1" applyBorder="1" applyProtection="1"/>
    <xf numFmtId="0" fontId="15" fillId="0" borderId="0" xfId="0" applyNumberFormat="1" applyFont="1" applyFill="1" applyBorder="1" applyAlignment="1" applyProtection="1">
      <alignment vertical="center"/>
    </xf>
    <xf numFmtId="0" fontId="1" fillId="0" borderId="0" xfId="0" applyFont="1" applyProtection="1"/>
    <xf numFmtId="0" fontId="14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/>
    </xf>
    <xf numFmtId="9" fontId="4" fillId="3" borderId="8" xfId="6" applyFont="1" applyFill="1" applyBorder="1" applyAlignment="1" applyProtection="1">
      <alignment horizontal="center" vertical="center"/>
    </xf>
    <xf numFmtId="166" fontId="4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4" fillId="4" borderId="8" xfId="0" applyNumberFormat="1" applyFont="1" applyFill="1" applyBorder="1" applyAlignment="1" applyProtection="1">
      <alignment horizontal="center" vertical="center"/>
    </xf>
    <xf numFmtId="166" fontId="4" fillId="3" borderId="8" xfId="4" applyNumberFormat="1" applyFont="1" applyFill="1" applyBorder="1" applyAlignment="1" applyProtection="1">
      <alignment horizontal="center" vertical="center"/>
    </xf>
    <xf numFmtId="166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7" xfId="0" applyNumberFormat="1" applyFont="1" applyFill="1" applyBorder="1" applyAlignment="1" applyProtection="1">
      <alignment vertical="center"/>
    </xf>
    <xf numFmtId="166" fontId="4" fillId="4" borderId="3" xfId="0" applyNumberFormat="1" applyFont="1" applyFill="1" applyBorder="1" applyAlignment="1" applyProtection="1">
      <alignment horizontal="center" vertical="center"/>
    </xf>
    <xf numFmtId="166" fontId="4" fillId="4" borderId="2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/>
    <xf numFmtId="9" fontId="4" fillId="0" borderId="0" xfId="0" applyNumberFormat="1" applyFont="1" applyFill="1" applyBorder="1" applyAlignment="1" applyProtection="1"/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 applyProtection="1">
      <alignment horizontal="center"/>
    </xf>
    <xf numFmtId="166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9" fontId="4" fillId="3" borderId="1" xfId="0" applyNumberFormat="1" applyFont="1" applyFill="1" applyBorder="1" applyAlignment="1" applyProtection="1">
      <alignment horizontal="center" vertical="center"/>
    </xf>
    <xf numFmtId="166" fontId="4" fillId="0" borderId="1" xfId="0" applyNumberFormat="1" applyFont="1" applyFill="1" applyBorder="1" applyAlignment="1" applyProtection="1">
      <alignment horizontal="center" vertical="center"/>
    </xf>
    <xf numFmtId="166" fontId="4" fillId="0" borderId="1" xfId="0" applyNumberFormat="1" applyFont="1" applyFill="1" applyBorder="1" applyAlignment="1" applyProtection="1">
      <alignment horizontal="center" vertical="center"/>
      <protection locked="0"/>
    </xf>
    <xf numFmtId="166" fontId="4" fillId="4" borderId="1" xfId="0" applyNumberFormat="1" applyFont="1" applyFill="1" applyBorder="1" applyAlignment="1" applyProtection="1">
      <alignment horizontal="center" vertical="center"/>
    </xf>
    <xf numFmtId="166" fontId="4" fillId="0" borderId="3" xfId="0" applyNumberFormat="1" applyFont="1" applyFill="1" applyBorder="1" applyAlignment="1" applyProtection="1">
      <alignment vertical="center" wrapText="1"/>
      <protection locked="0"/>
    </xf>
    <xf numFmtId="166" fontId="4" fillId="5" borderId="3" xfId="0" applyNumberFormat="1" applyFont="1" applyFill="1" applyBorder="1" applyAlignment="1" applyProtection="1">
      <alignment horizontal="center" vertical="center"/>
    </xf>
    <xf numFmtId="0" fontId="4" fillId="4" borderId="9" xfId="0" applyNumberFormat="1" applyFont="1" applyFill="1" applyBorder="1" applyAlignment="1" applyProtection="1">
      <alignment vertical="center"/>
    </xf>
    <xf numFmtId="0" fontId="19" fillId="3" borderId="6" xfId="0" applyNumberFormat="1" applyFont="1" applyFill="1" applyBorder="1" applyAlignment="1" applyProtection="1">
      <alignment horizontal="justify" vertical="center" wrapText="1"/>
    </xf>
    <xf numFmtId="0" fontId="19" fillId="3" borderId="9" xfId="0" applyNumberFormat="1" applyFont="1" applyFill="1" applyBorder="1" applyAlignment="1" applyProtection="1">
      <alignment horizontal="justify" vertical="center" wrapText="1"/>
    </xf>
    <xf numFmtId="0" fontId="19" fillId="3" borderId="2" xfId="0" applyNumberFormat="1" applyFont="1" applyFill="1" applyBorder="1" applyAlignment="1" applyProtection="1">
      <alignment horizontal="center" vertical="center" wrapText="1"/>
    </xf>
    <xf numFmtId="9" fontId="19" fillId="3" borderId="3" xfId="0" applyNumberFormat="1" applyFont="1" applyFill="1" applyBorder="1" applyAlignment="1" applyProtection="1">
      <alignment horizontal="center" vertical="center"/>
    </xf>
    <xf numFmtId="166" fontId="19" fillId="3" borderId="3" xfId="0" applyNumberFormat="1" applyFont="1" applyFill="1" applyBorder="1" applyAlignment="1" applyProtection="1">
      <alignment horizontal="center" vertical="center"/>
    </xf>
    <xf numFmtId="0" fontId="19" fillId="3" borderId="2" xfId="0" applyNumberFormat="1" applyFont="1" applyFill="1" applyBorder="1" applyAlignment="1" applyProtection="1">
      <alignment horizontal="center" vertical="center"/>
    </xf>
    <xf numFmtId="166" fontId="19" fillId="3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30" fillId="0" borderId="0" xfId="0" applyFont="1" applyAlignment="1">
      <alignment horizontal="left" vertical="center"/>
    </xf>
    <xf numFmtId="169" fontId="31" fillId="0" borderId="0" xfId="0" applyNumberFormat="1" applyFont="1" applyAlignment="1">
      <alignment horizontal="center" vertical="center"/>
    </xf>
    <xf numFmtId="0" fontId="31" fillId="0" borderId="0" xfId="0" applyFont="1"/>
    <xf numFmtId="0" fontId="15" fillId="0" borderId="0" xfId="0" applyFont="1" applyAlignment="1">
      <alignment vertical="center"/>
    </xf>
    <xf numFmtId="170" fontId="31" fillId="0" borderId="0" xfId="0" applyNumberFormat="1" applyFont="1" applyAlignment="1">
      <alignment horizontal="center" vertical="center"/>
    </xf>
    <xf numFmtId="1" fontId="4" fillId="3" borderId="2" xfId="0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  <protection locked="0"/>
    </xf>
    <xf numFmtId="1" fontId="4" fillId="0" borderId="2" xfId="0" applyNumberFormat="1" applyFont="1" applyFill="1" applyBorder="1" applyAlignment="1" applyProtection="1">
      <alignment horizontal="center" vertical="center"/>
    </xf>
    <xf numFmtId="1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3" fontId="4" fillId="0" borderId="0" xfId="0" applyNumberFormat="1" applyFont="1" applyFill="1" applyBorder="1" applyAlignment="1" applyProtection="1">
      <alignment horizontal="center"/>
    </xf>
    <xf numFmtId="0" fontId="8" fillId="0" borderId="2" xfId="0" applyFont="1" applyBorder="1" applyProtection="1">
      <protection locked="0"/>
    </xf>
    <xf numFmtId="0" fontId="4" fillId="0" borderId="2" xfId="0" applyNumberFormat="1" applyFont="1" applyFill="1" applyBorder="1" applyAlignment="1" applyProtection="1">
      <alignment vertical="center"/>
    </xf>
    <xf numFmtId="0" fontId="31" fillId="0" borderId="0" xfId="0" applyFont="1" applyAlignment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4" fillId="6" borderId="2" xfId="0" applyNumberFormat="1" applyFont="1" applyFill="1" applyBorder="1" applyAlignment="1" applyProtection="1">
      <alignment horizontal="center" vertical="center"/>
    </xf>
    <xf numFmtId="171" fontId="4" fillId="3" borderId="2" xfId="0" applyNumberFormat="1" applyFont="1" applyFill="1" applyBorder="1" applyAlignment="1" applyProtection="1">
      <alignment horizontal="center" vertical="center"/>
    </xf>
    <xf numFmtId="37" fontId="4" fillId="3" borderId="2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/>
    <xf numFmtId="0" fontId="19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/>
    <xf numFmtId="0" fontId="0" fillId="0" borderId="0" xfId="0" applyAlignment="1" applyProtection="1">
      <alignment horizontal="center"/>
    </xf>
    <xf numFmtId="166" fontId="19" fillId="0" borderId="2" xfId="0" applyNumberFormat="1" applyFont="1" applyFill="1" applyBorder="1" applyAlignment="1" applyProtection="1">
      <alignment horizontal="center" vertical="center"/>
    </xf>
    <xf numFmtId="166" fontId="19" fillId="0" borderId="2" xfId="0" applyNumberFormat="1" applyFont="1" applyFill="1" applyBorder="1" applyAlignment="1" applyProtection="1">
      <alignment horizontal="center" vertical="center"/>
      <protection locked="0"/>
    </xf>
    <xf numFmtId="166" fontId="4" fillId="0" borderId="6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vertical="center" wrapText="1"/>
    </xf>
    <xf numFmtId="43" fontId="19" fillId="0" borderId="2" xfId="0" applyNumberFormat="1" applyFont="1" applyFill="1" applyBorder="1" applyAlignment="1" applyProtection="1">
      <alignment horizontal="center" vertical="center"/>
    </xf>
    <xf numFmtId="166" fontId="19" fillId="0" borderId="7" xfId="0" applyNumberFormat="1" applyFont="1" applyFill="1" applyBorder="1" applyAlignment="1" applyProtection="1">
      <alignment horizontal="center" vertical="center"/>
    </xf>
    <xf numFmtId="166" fontId="19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166" fontId="19" fillId="4" borderId="2" xfId="0" applyNumberFormat="1" applyFont="1" applyFill="1" applyBorder="1" applyAlignment="1" applyProtection="1">
      <alignment horizontal="center" vertical="center"/>
    </xf>
    <xf numFmtId="166" fontId="19" fillId="0" borderId="1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Protection="1"/>
    <xf numFmtId="0" fontId="32" fillId="0" borderId="0" xfId="0" applyFont="1" applyAlignment="1">
      <alignment horizontal="left" vertical="center"/>
    </xf>
    <xf numFmtId="16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70" fontId="0" fillId="0" borderId="0" xfId="0" applyNumberFormat="1" applyAlignment="1">
      <alignment horizontal="center" vertical="center"/>
    </xf>
    <xf numFmtId="0" fontId="0" fillId="0" borderId="0" xfId="0" applyAlignment="1" applyProtection="1">
      <alignment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>
      <alignment wrapText="1"/>
    </xf>
    <xf numFmtId="0" fontId="1" fillId="0" borderId="0" xfId="0" applyFont="1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166" fontId="1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19" fillId="4" borderId="2" xfId="0" applyNumberFormat="1" applyFont="1" applyFill="1" applyBorder="1" applyAlignment="1" applyProtection="1">
      <alignment horizontal="center" vertical="center" wrapText="1"/>
      <protection locked="0"/>
    </xf>
    <xf numFmtId="166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19" fillId="0" borderId="2" xfId="0" applyNumberFormat="1" applyFont="1" applyFill="1" applyBorder="1" applyAlignment="1" applyProtection="1">
      <alignment horizontal="center" vertical="center" wrapText="1"/>
    </xf>
    <xf numFmtId="166" fontId="4" fillId="4" borderId="3" xfId="0" applyNumberFormat="1" applyFont="1" applyFill="1" applyBorder="1" applyAlignment="1" applyProtection="1">
      <alignment horizontal="center" vertical="center" wrapText="1"/>
    </xf>
    <xf numFmtId="166" fontId="4" fillId="0" borderId="2" xfId="0" applyNumberFormat="1" applyFont="1" applyFill="1" applyBorder="1" applyAlignment="1" applyProtection="1">
      <alignment horizontal="center" vertical="center" wrapText="1"/>
    </xf>
    <xf numFmtId="166" fontId="4" fillId="0" borderId="6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vertical="center" wrapText="1"/>
      <protection locked="0"/>
    </xf>
    <xf numFmtId="43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4" fillId="4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43" fontId="4" fillId="0" borderId="0" xfId="0" applyNumberFormat="1" applyFont="1" applyFill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166" fontId="4" fillId="4" borderId="2" xfId="0" applyNumberFormat="1" applyFont="1" applyFill="1" applyBorder="1" applyAlignment="1" applyProtection="1">
      <alignment horizontal="center" vertical="center"/>
      <protection locked="0"/>
    </xf>
    <xf numFmtId="0" fontId="19" fillId="0" borderId="2" xfId="0" applyNumberFormat="1" applyFont="1" applyFill="1" applyBorder="1" applyAlignment="1" applyProtection="1">
      <alignment horizontal="center" vertical="center"/>
    </xf>
    <xf numFmtId="0" fontId="4" fillId="7" borderId="2" xfId="0" applyNumberFormat="1" applyFont="1" applyFill="1" applyBorder="1" applyAlignment="1" applyProtection="1">
      <alignment horizontal="center" vertical="center"/>
    </xf>
    <xf numFmtId="166" fontId="4" fillId="0" borderId="3" xfId="0" applyNumberFormat="1" applyFont="1" applyFill="1" applyBorder="1" applyAlignment="1" applyProtection="1">
      <alignment horizontal="justify" vertical="top"/>
      <protection locked="0"/>
    </xf>
    <xf numFmtId="166" fontId="4" fillId="5" borderId="2" xfId="0" applyNumberFormat="1" applyFont="1" applyFill="1" applyBorder="1" applyAlignment="1" applyProtection="1">
      <alignment horizontal="center" vertical="center"/>
    </xf>
    <xf numFmtId="0" fontId="4" fillId="5" borderId="2" xfId="0" applyNumberFormat="1" applyFont="1" applyFill="1" applyBorder="1" applyAlignment="1" applyProtection="1">
      <alignment horizontal="center" vertical="center"/>
    </xf>
    <xf numFmtId="166" fontId="4" fillId="8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vertical="justify"/>
    </xf>
    <xf numFmtId="0" fontId="8" fillId="0" borderId="0" xfId="0" applyFont="1" applyAlignment="1" applyProtection="1">
      <alignment horizontal="center" vertical="center"/>
    </xf>
    <xf numFmtId="0" fontId="8" fillId="0" borderId="5" xfId="0" applyFont="1" applyBorder="1" applyProtection="1"/>
    <xf numFmtId="166" fontId="4" fillId="0" borderId="2" xfId="0" applyNumberFormat="1" applyFont="1" applyFill="1" applyBorder="1" applyAlignment="1" applyProtection="1">
      <alignment horizontal="justify" vertical="top"/>
      <protection locked="0"/>
    </xf>
    <xf numFmtId="0" fontId="19" fillId="3" borderId="8" xfId="0" applyNumberFormat="1" applyFont="1" applyFill="1" applyBorder="1" applyAlignment="1" applyProtection="1">
      <alignment horizontal="center" vertical="center"/>
    </xf>
    <xf numFmtId="166" fontId="19" fillId="3" borderId="8" xfId="0" applyNumberFormat="1" applyFont="1" applyFill="1" applyBorder="1" applyAlignment="1" applyProtection="1">
      <alignment horizontal="center" vertical="center"/>
    </xf>
    <xf numFmtId="0" fontId="33" fillId="0" borderId="11" xfId="0" applyFont="1" applyBorder="1" applyAlignment="1">
      <alignment vertical="center" wrapText="1"/>
    </xf>
    <xf numFmtId="0" fontId="33" fillId="0" borderId="0" xfId="0" applyFont="1" applyAlignment="1">
      <alignment horizontal="justify" vertical="top"/>
    </xf>
    <xf numFmtId="43" fontId="4" fillId="0" borderId="2" xfId="0" applyNumberFormat="1" applyFont="1" applyFill="1" applyBorder="1" applyAlignment="1" applyProtection="1">
      <alignment horizontal="center" vertical="center"/>
    </xf>
    <xf numFmtId="0" fontId="9" fillId="3" borderId="6" xfId="0" applyNumberFormat="1" applyFont="1" applyFill="1" applyBorder="1" applyAlignment="1" applyProtection="1">
      <alignment horizontal="justify" vertical="center" wrapText="1"/>
    </xf>
    <xf numFmtId="166" fontId="9" fillId="0" borderId="3" xfId="0" applyNumberFormat="1" applyFont="1" applyFill="1" applyBorder="1" applyAlignment="1" applyProtection="1">
      <alignment horizontal="left" vertical="center" wrapText="1"/>
      <protection locked="0"/>
    </xf>
    <xf numFmtId="0" fontId="9" fillId="3" borderId="2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/>
    <xf numFmtId="166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4" borderId="2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>
      <alignment vertical="center"/>
    </xf>
    <xf numFmtId="166" fontId="4" fillId="0" borderId="3" xfId="0" applyNumberFormat="1" applyFont="1" applyFill="1" applyBorder="1" applyAlignment="1" applyProtection="1">
      <alignment horizontal="left" vertical="center"/>
      <protection locked="0"/>
    </xf>
    <xf numFmtId="0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NumberFormat="1" applyFont="1" applyFill="1" applyBorder="1" applyAlignment="1" applyProtection="1">
      <alignment horizontal="center" vertical="center"/>
      <protection locked="0"/>
    </xf>
    <xf numFmtId="43" fontId="4" fillId="0" borderId="3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43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2" xfId="0" applyNumberFormat="1" applyFont="1" applyFill="1" applyBorder="1" applyAlignment="1" applyProtection="1">
      <alignment horizontal="center" vertical="center"/>
      <protection locked="0"/>
    </xf>
    <xf numFmtId="166" fontId="4" fillId="0" borderId="3" xfId="0" applyNumberFormat="1" applyFont="1" applyFill="1" applyBorder="1" applyAlignment="1" applyProtection="1">
      <alignment horizontal="left" vertical="center" wrapText="1"/>
    </xf>
    <xf numFmtId="0" fontId="4" fillId="3" borderId="2" xfId="4" applyNumberFormat="1" applyFont="1" applyFill="1" applyBorder="1" applyAlignment="1" applyProtection="1">
      <alignment horizontal="center" vertical="center"/>
      <protection locked="0"/>
    </xf>
    <xf numFmtId="166" fontId="4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Protection="1"/>
    <xf numFmtId="166" fontId="15" fillId="3" borderId="2" xfId="0" applyNumberFormat="1" applyFont="1" applyFill="1" applyBorder="1" applyAlignment="1" applyProtection="1">
      <alignment horizontal="center" vertical="center"/>
    </xf>
    <xf numFmtId="0" fontId="15" fillId="3" borderId="2" xfId="0" applyNumberFormat="1" applyFont="1" applyFill="1" applyBorder="1" applyAlignment="1" applyProtection="1">
      <alignment horizontal="center" vertical="center"/>
    </xf>
    <xf numFmtId="166" fontId="15" fillId="0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Fill="1" applyBorder="1" applyAlignment="1" applyProtection="1"/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9" borderId="18" xfId="0" applyFont="1" applyFill="1" applyBorder="1" applyAlignment="1">
      <alignment horizontal="center" vertical="center"/>
    </xf>
    <xf numFmtId="166" fontId="4" fillId="0" borderId="12" xfId="0" applyNumberFormat="1" applyFont="1" applyFill="1" applyBorder="1" applyAlignment="1" applyProtection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3" borderId="12" xfId="0" applyNumberFormat="1" applyFont="1" applyFill="1" applyBorder="1" applyAlignment="1" applyProtection="1">
      <alignment horizontal="center" vertical="center"/>
    </xf>
    <xf numFmtId="166" fontId="4" fillId="3" borderId="12" xfId="0" applyNumberFormat="1" applyFont="1" applyFill="1" applyBorder="1" applyAlignment="1" applyProtection="1">
      <alignment horizontal="center" vertical="center"/>
    </xf>
    <xf numFmtId="166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center"/>
    </xf>
    <xf numFmtId="0" fontId="4" fillId="10" borderId="3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</xf>
    <xf numFmtId="0" fontId="24" fillId="0" borderId="0" xfId="0" applyFont="1" applyFill="1"/>
    <xf numFmtId="0" fontId="23" fillId="0" borderId="0" xfId="0" applyFont="1"/>
    <xf numFmtId="166" fontId="4" fillId="4" borderId="2" xfId="0" applyNumberFormat="1" applyFont="1" applyFill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  <protection locked="0"/>
    </xf>
    <xf numFmtId="0" fontId="25" fillId="0" borderId="2" xfId="0" applyNumberFormat="1" applyFont="1" applyBorder="1" applyAlignment="1" applyProtection="1">
      <alignment horizontal="left"/>
      <protection locked="0"/>
    </xf>
    <xf numFmtId="1" fontId="25" fillId="0" borderId="2" xfId="0" applyNumberFormat="1" applyFont="1" applyBorder="1" applyAlignment="1" applyProtection="1">
      <alignment horizontal="right"/>
      <protection locked="0"/>
    </xf>
    <xf numFmtId="3" fontId="26" fillId="0" borderId="2" xfId="0" applyNumberFormat="1" applyFont="1" applyFill="1" applyBorder="1" applyAlignment="1" applyProtection="1">
      <alignment horizontal="right"/>
      <protection locked="0"/>
    </xf>
    <xf numFmtId="0" fontId="26" fillId="0" borderId="2" xfId="0" applyNumberFormat="1" applyFont="1" applyFill="1" applyBorder="1" applyAlignment="1" applyProtection="1">
      <alignment horizontal="left"/>
      <protection locked="0"/>
    </xf>
    <xf numFmtId="0" fontId="27" fillId="0" borderId="0" xfId="0" applyFont="1" applyFill="1"/>
    <xf numFmtId="0" fontId="26" fillId="0" borderId="2" xfId="0" applyNumberFormat="1" applyFont="1" applyBorder="1" applyAlignment="1" applyProtection="1">
      <alignment horizontal="center"/>
      <protection locked="0"/>
    </xf>
    <xf numFmtId="3" fontId="26" fillId="0" borderId="0" xfId="0" applyNumberFormat="1" applyFont="1" applyFill="1"/>
    <xf numFmtId="3" fontId="4" fillId="3" borderId="2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horizontal="left"/>
      <protection locked="0"/>
    </xf>
    <xf numFmtId="166" fontId="8" fillId="0" borderId="3" xfId="0" applyNumberFormat="1" applyFont="1" applyFill="1" applyBorder="1" applyAlignment="1" applyProtection="1">
      <alignment horizontal="left" vertical="center" wrapText="1"/>
      <protection locked="0"/>
    </xf>
    <xf numFmtId="166" fontId="4" fillId="0" borderId="3" xfId="0" applyNumberFormat="1" applyFont="1" applyFill="1" applyBorder="1" applyAlignment="1" applyProtection="1">
      <alignment horizontal="justify" vertical="justify" wrapText="1"/>
      <protection locked="0"/>
    </xf>
    <xf numFmtId="166" fontId="4" fillId="0" borderId="2" xfId="0" applyNumberFormat="1" applyFont="1" applyFill="1" applyBorder="1" applyAlignment="1" applyProtection="1">
      <alignment horizontal="justify" vertical="justify" wrapText="1"/>
      <protection locked="0"/>
    </xf>
    <xf numFmtId="3" fontId="26" fillId="4" borderId="2" xfId="0" applyNumberFormat="1" applyFont="1" applyFill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center"/>
    </xf>
    <xf numFmtId="166" fontId="4" fillId="0" borderId="2" xfId="5" applyNumberFormat="1" applyFont="1" applyFill="1" applyBorder="1" applyAlignment="1" applyProtection="1">
      <alignment horizontal="center" vertical="center"/>
    </xf>
    <xf numFmtId="166" fontId="4" fillId="0" borderId="1" xfId="5" applyNumberFormat="1" applyFont="1" applyFill="1" applyBorder="1" applyAlignment="1" applyProtection="1">
      <alignment horizontal="center" vertical="center"/>
    </xf>
    <xf numFmtId="0" fontId="4" fillId="0" borderId="19" xfId="5" applyFont="1" applyBorder="1" applyAlignment="1">
      <alignment horizontal="center" vertical="center"/>
    </xf>
    <xf numFmtId="3" fontId="26" fillId="11" borderId="2" xfId="0" applyNumberFormat="1" applyFont="1" applyFill="1" applyBorder="1" applyAlignment="1" applyProtection="1">
      <alignment horizontal="right"/>
      <protection locked="0"/>
    </xf>
    <xf numFmtId="4" fontId="26" fillId="0" borderId="2" xfId="0" applyNumberFormat="1" applyFont="1" applyBorder="1"/>
    <xf numFmtId="4" fontId="26" fillId="11" borderId="2" xfId="0" applyNumberFormat="1" applyFont="1" applyFill="1" applyBorder="1"/>
    <xf numFmtId="3" fontId="26" fillId="12" borderId="2" xfId="0" applyNumberFormat="1" applyFont="1" applyFill="1" applyBorder="1" applyAlignment="1" applyProtection="1">
      <alignment horizontal="right"/>
      <protection locked="0"/>
    </xf>
    <xf numFmtId="3" fontId="26" fillId="13" borderId="2" xfId="0" applyNumberFormat="1" applyFont="1" applyFill="1" applyBorder="1" applyAlignment="1" applyProtection="1">
      <alignment horizontal="right"/>
      <protection locked="0"/>
    </xf>
    <xf numFmtId="166" fontId="28" fillId="0" borderId="20" xfId="0" applyNumberFormat="1" applyFont="1" applyBorder="1" applyAlignment="1">
      <alignment horizontal="center" vertical="center"/>
    </xf>
    <xf numFmtId="166" fontId="28" fillId="0" borderId="21" xfId="0" applyNumberFormat="1" applyFont="1" applyBorder="1" applyAlignment="1">
      <alignment horizontal="left" vertical="center" wrapText="1"/>
    </xf>
    <xf numFmtId="166" fontId="28" fillId="0" borderId="22" xfId="0" applyNumberFormat="1" applyFont="1" applyBorder="1" applyAlignment="1">
      <alignment horizontal="left" vertical="center" wrapText="1"/>
    </xf>
    <xf numFmtId="166" fontId="28" fillId="0" borderId="21" xfId="0" applyNumberFormat="1" applyFont="1" applyBorder="1" applyAlignment="1">
      <alignment horizontal="center" vertical="center"/>
    </xf>
    <xf numFmtId="166" fontId="28" fillId="0" borderId="21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66" fontId="3" fillId="3" borderId="6" xfId="0" applyNumberFormat="1" applyFont="1" applyFill="1" applyBorder="1" applyAlignment="1" applyProtection="1">
      <alignment horizontal="center" vertical="center"/>
    </xf>
    <xf numFmtId="166" fontId="3" fillId="3" borderId="13" xfId="0" applyNumberFormat="1" applyFont="1" applyFill="1" applyBorder="1" applyAlignment="1" applyProtection="1">
      <alignment horizontal="center" vertical="center"/>
    </xf>
    <xf numFmtId="166" fontId="3" fillId="3" borderId="9" xfId="0" applyNumberFormat="1" applyFont="1" applyFill="1" applyBorder="1" applyAlignment="1" applyProtection="1">
      <alignment horizontal="center" vertical="center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4" fillId="3" borderId="6" xfId="0" applyNumberFormat="1" applyFont="1" applyFill="1" applyBorder="1" applyAlignment="1" applyProtection="1">
      <alignment horizontal="justify" vertical="center" wrapText="1"/>
    </xf>
    <xf numFmtId="0" fontId="4" fillId="3" borderId="9" xfId="0" applyNumberFormat="1" applyFont="1" applyFill="1" applyBorder="1" applyAlignment="1" applyProtection="1">
      <alignment horizontal="justify" vertical="center" wrapText="1"/>
    </xf>
    <xf numFmtId="0" fontId="5" fillId="2" borderId="13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166" fontId="3" fillId="3" borderId="2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/>
    </xf>
    <xf numFmtId="0" fontId="4" fillId="3" borderId="13" xfId="0" applyNumberFormat="1" applyFont="1" applyFill="1" applyBorder="1" applyAlignment="1" applyProtection="1">
      <alignment horizontal="justify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3" borderId="8" xfId="0" applyNumberFormat="1" applyFont="1" applyFill="1" applyBorder="1" applyAlignment="1" applyProtection="1">
      <alignment horizontal="justify" vertical="center" wrapText="1"/>
    </xf>
    <xf numFmtId="0" fontId="3" fillId="0" borderId="0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center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5" fillId="2" borderId="6" xfId="2" applyNumberFormat="1" applyFont="1" applyFill="1" applyBorder="1" applyAlignment="1" applyProtection="1">
      <alignment horizontal="center" vertical="center"/>
    </xf>
    <xf numFmtId="0" fontId="5" fillId="2" borderId="13" xfId="2" applyNumberFormat="1" applyFont="1" applyFill="1" applyBorder="1" applyAlignment="1" applyProtection="1">
      <alignment horizontal="center" vertical="center"/>
    </xf>
    <xf numFmtId="0" fontId="5" fillId="2" borderId="9" xfId="2" applyNumberFormat="1" applyFont="1" applyFill="1" applyBorder="1" applyAlignment="1" applyProtection="1">
      <alignment horizontal="center" vertical="center"/>
    </xf>
    <xf numFmtId="0" fontId="5" fillId="2" borderId="3" xfId="2" applyNumberFormat="1" applyFont="1" applyFill="1" applyBorder="1" applyAlignment="1" applyProtection="1">
      <alignment horizontal="center" vertical="center" wrapText="1"/>
    </xf>
    <xf numFmtId="0" fontId="5" fillId="2" borderId="4" xfId="2" applyNumberFormat="1" applyFont="1" applyFill="1" applyBorder="1" applyAlignment="1" applyProtection="1">
      <alignment horizontal="center" vertical="center" wrapText="1"/>
    </xf>
    <xf numFmtId="0" fontId="5" fillId="2" borderId="6" xfId="2" applyNumberFormat="1" applyFont="1" applyFill="1" applyBorder="1" applyAlignment="1" applyProtection="1">
      <alignment horizontal="center" vertical="center" wrapText="1"/>
    </xf>
    <xf numFmtId="0" fontId="5" fillId="2" borderId="9" xfId="2" applyNumberFormat="1" applyFont="1" applyFill="1" applyBorder="1" applyAlignment="1" applyProtection="1">
      <alignment horizontal="center" vertical="center" wrapText="1"/>
    </xf>
    <xf numFmtId="0" fontId="5" fillId="2" borderId="2" xfId="2" applyNumberFormat="1" applyFont="1" applyFill="1" applyBorder="1" applyAlignment="1" applyProtection="1">
      <alignment horizontal="center" vertical="center"/>
    </xf>
    <xf numFmtId="0" fontId="3" fillId="2" borderId="2" xfId="2" applyNumberFormat="1" applyFont="1" applyFill="1" applyBorder="1" applyAlignment="1" applyProtection="1">
      <alignment horizontal="center" vertical="center"/>
    </xf>
    <xf numFmtId="0" fontId="5" fillId="2" borderId="13" xfId="2" applyNumberFormat="1" applyFont="1" applyFill="1" applyBorder="1" applyAlignment="1" applyProtection="1">
      <alignment horizontal="center" vertical="center" wrapText="1"/>
    </xf>
    <xf numFmtId="0" fontId="4" fillId="5" borderId="6" xfId="2" applyNumberFormat="1" applyFont="1" applyFill="1" applyBorder="1" applyAlignment="1" applyProtection="1">
      <alignment horizontal="justify" vertical="center" wrapText="1"/>
    </xf>
    <xf numFmtId="0" fontId="4" fillId="5" borderId="9" xfId="2" applyNumberFormat="1" applyFont="1" applyFill="1" applyBorder="1" applyAlignment="1" applyProtection="1">
      <alignment horizontal="justify" vertical="center" wrapText="1"/>
    </xf>
    <xf numFmtId="166" fontId="3" fillId="5" borderId="6" xfId="2" applyNumberFormat="1" applyFont="1" applyFill="1" applyBorder="1" applyAlignment="1" applyProtection="1">
      <alignment horizontal="center" vertical="center"/>
    </xf>
    <xf numFmtId="166" fontId="3" fillId="5" borderId="13" xfId="2" applyNumberFormat="1" applyFont="1" applyFill="1" applyBorder="1" applyAlignment="1" applyProtection="1">
      <alignment horizontal="center" vertical="center"/>
    </xf>
    <xf numFmtId="166" fontId="3" fillId="5" borderId="9" xfId="2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justify" vertical="center"/>
    </xf>
    <xf numFmtId="0" fontId="4" fillId="3" borderId="9" xfId="0" applyNumberFormat="1" applyFont="1" applyFill="1" applyBorder="1" applyAlignment="1" applyProtection="1">
      <alignment horizontal="justify" vertic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7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3" borderId="6" xfId="0" applyNumberFormat="1" applyFont="1" applyFill="1" applyBorder="1" applyAlignment="1" applyProtection="1">
      <alignment horizontal="left" vertical="center"/>
    </xf>
    <xf numFmtId="0" fontId="4" fillId="3" borderId="9" xfId="0" applyNumberFormat="1" applyFont="1" applyFill="1" applyBorder="1" applyAlignment="1" applyProtection="1">
      <alignment horizontal="left" vertical="center"/>
    </xf>
    <xf numFmtId="0" fontId="4" fillId="3" borderId="6" xfId="0" applyNumberFormat="1" applyFont="1" applyFill="1" applyBorder="1" applyAlignment="1" applyProtection="1">
      <alignment horizontal="left" vertical="center" wrapText="1"/>
    </xf>
    <xf numFmtId="0" fontId="4" fillId="3" borderId="9" xfId="0" applyNumberFormat="1" applyFont="1" applyFill="1" applyBorder="1" applyAlignment="1" applyProtection="1">
      <alignment horizontal="left" vertical="center" wrapText="1"/>
    </xf>
    <xf numFmtId="166" fontId="3" fillId="0" borderId="6" xfId="0" applyNumberFormat="1" applyFont="1" applyFill="1" applyBorder="1" applyAlignment="1" applyProtection="1">
      <alignment horizontal="center" vertical="center"/>
    </xf>
    <xf numFmtId="166" fontId="3" fillId="0" borderId="13" xfId="0" applyNumberFormat="1" applyFont="1" applyFill="1" applyBorder="1" applyAlignment="1" applyProtection="1">
      <alignment horizontal="center" vertical="center"/>
    </xf>
    <xf numFmtId="166" fontId="3" fillId="0" borderId="9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horizontal="justify" vertical="center" wrapText="1"/>
    </xf>
    <xf numFmtId="0" fontId="19" fillId="3" borderId="6" xfId="0" applyNumberFormat="1" applyFont="1" applyFill="1" applyBorder="1" applyAlignment="1" applyProtection="1">
      <alignment horizontal="justify" vertical="center" wrapText="1"/>
    </xf>
    <xf numFmtId="0" fontId="19" fillId="3" borderId="9" xfId="0" applyNumberFormat="1" applyFont="1" applyFill="1" applyBorder="1" applyAlignment="1" applyProtection="1">
      <alignment horizontal="justify" vertical="center" wrapText="1"/>
    </xf>
    <xf numFmtId="0" fontId="4" fillId="3" borderId="15" xfId="0" applyNumberFormat="1" applyFont="1" applyFill="1" applyBorder="1" applyAlignment="1" applyProtection="1">
      <alignment horizontal="left" vertical="center" wrapText="1"/>
    </xf>
    <xf numFmtId="0" fontId="4" fillId="3" borderId="16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4" fillId="4" borderId="6" xfId="0" applyNumberFormat="1" applyFont="1" applyFill="1" applyBorder="1" applyAlignment="1" applyProtection="1">
      <alignment horizontal="justify" vertical="center" wrapText="1"/>
    </xf>
    <xf numFmtId="0" fontId="4" fillId="4" borderId="9" xfId="0" applyNumberFormat="1" applyFont="1" applyFill="1" applyBorder="1" applyAlignment="1" applyProtection="1">
      <alignment horizontal="justify" vertical="center" wrapTex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19" fillId="3" borderId="6" xfId="0" applyNumberFormat="1" applyFont="1" applyFill="1" applyBorder="1" applyAlignment="1" applyProtection="1">
      <alignment horizontal="justify" vertical="center" wrapText="1"/>
      <protection locked="0"/>
    </xf>
    <xf numFmtId="0" fontId="19" fillId="3" borderId="9" xfId="0" applyNumberFormat="1" applyFont="1" applyFill="1" applyBorder="1" applyAlignment="1" applyProtection="1">
      <alignment horizontal="justify" vertical="center" wrapText="1"/>
      <protection locked="0"/>
    </xf>
    <xf numFmtId="166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13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</xf>
    <xf numFmtId="0" fontId="19" fillId="3" borderId="6" xfId="0" applyNumberFormat="1" applyFont="1" applyFill="1" applyBorder="1" applyAlignment="1" applyProtection="1">
      <alignment horizontal="left" vertical="center" wrapText="1"/>
    </xf>
    <xf numFmtId="0" fontId="19" fillId="3" borderId="9" xfId="0" applyNumberFormat="1" applyFont="1" applyFill="1" applyBorder="1" applyAlignment="1" applyProtection="1">
      <alignment horizontal="left" vertical="center" wrapText="1"/>
    </xf>
    <xf numFmtId="0" fontId="4" fillId="5" borderId="6" xfId="0" applyNumberFormat="1" applyFont="1" applyFill="1" applyBorder="1" applyAlignment="1" applyProtection="1">
      <alignment horizontal="justify" vertical="center" wrapText="1"/>
    </xf>
    <xf numFmtId="0" fontId="4" fillId="5" borderId="9" xfId="0" applyNumberFormat="1" applyFont="1" applyFill="1" applyBorder="1" applyAlignment="1" applyProtection="1">
      <alignment horizontal="justify" vertical="center" wrapText="1"/>
    </xf>
    <xf numFmtId="0" fontId="19" fillId="3" borderId="8" xfId="0" applyNumberFormat="1" applyFont="1" applyFill="1" applyBorder="1" applyAlignment="1" applyProtection="1">
      <alignment horizontal="justify" vertical="center" wrapText="1"/>
    </xf>
    <xf numFmtId="0" fontId="9" fillId="3" borderId="6" xfId="0" applyNumberFormat="1" applyFont="1" applyFill="1" applyBorder="1" applyAlignment="1" applyProtection="1">
      <alignment horizontal="left" vertical="center" wrapText="1"/>
    </xf>
    <xf numFmtId="0" fontId="9" fillId="3" borderId="9" xfId="0" applyNumberFormat="1" applyFont="1" applyFill="1" applyBorder="1" applyAlignment="1" applyProtection="1">
      <alignment horizontal="left" vertical="center" wrapText="1"/>
    </xf>
    <xf numFmtId="0" fontId="9" fillId="3" borderId="6" xfId="0" applyNumberFormat="1" applyFont="1" applyFill="1" applyBorder="1" applyAlignment="1" applyProtection="1">
      <alignment horizontal="justify" vertical="center" wrapText="1"/>
    </xf>
    <xf numFmtId="0" fontId="9" fillId="3" borderId="9" xfId="0" applyNumberFormat="1" applyFont="1" applyFill="1" applyBorder="1" applyAlignment="1" applyProtection="1">
      <alignment horizontal="justify" vertical="center" wrapText="1"/>
    </xf>
    <xf numFmtId="0" fontId="9" fillId="3" borderId="2" xfId="0" applyNumberFormat="1" applyFont="1" applyFill="1" applyBorder="1" applyAlignment="1" applyProtection="1">
      <alignment horizontal="justify" vertical="center" wrapText="1"/>
    </xf>
    <xf numFmtId="0" fontId="9" fillId="3" borderId="2" xfId="0" applyNumberFormat="1" applyFont="1" applyFill="1" applyBorder="1" applyAlignment="1" applyProtection="1">
      <alignment horizontal="justify" vertical="center"/>
    </xf>
    <xf numFmtId="0" fontId="22" fillId="3" borderId="6" xfId="0" applyNumberFormat="1" applyFont="1" applyFill="1" applyBorder="1" applyAlignment="1" applyProtection="1">
      <alignment horizontal="justify" vertical="center" wrapText="1"/>
    </xf>
    <xf numFmtId="0" fontId="22" fillId="3" borderId="9" xfId="0" applyNumberFormat="1" applyFont="1" applyFill="1" applyBorder="1" applyAlignment="1" applyProtection="1">
      <alignment horizontal="justify" vertical="center" wrapText="1"/>
    </xf>
    <xf numFmtId="0" fontId="4" fillId="3" borderId="6" xfId="0" applyNumberFormat="1" applyFont="1" applyFill="1" applyBorder="1" applyAlignment="1" applyProtection="1">
      <alignment horizontal="justify" vertical="center" wrapText="1"/>
      <protection locked="0"/>
    </xf>
    <xf numFmtId="0" fontId="4" fillId="3" borderId="9" xfId="0" applyNumberFormat="1" applyFont="1" applyFill="1" applyBorder="1" applyAlignment="1" applyProtection="1">
      <alignment horizontal="justify" vertical="center" wrapText="1"/>
      <protection locked="0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166" fontId="3" fillId="3" borderId="6" xfId="0" applyNumberFormat="1" applyFont="1" applyFill="1" applyBorder="1" applyAlignment="1" applyProtection="1">
      <alignment horizontal="center" vertical="center"/>
      <protection locked="0"/>
    </xf>
    <xf numFmtId="166" fontId="3" fillId="3" borderId="13" xfId="0" applyNumberFormat="1" applyFont="1" applyFill="1" applyBorder="1" applyAlignment="1" applyProtection="1">
      <alignment horizontal="center" vertical="center"/>
      <protection locked="0"/>
    </xf>
    <xf numFmtId="166" fontId="3" fillId="3" borderId="9" xfId="0" applyNumberFormat="1" applyFont="1" applyFill="1" applyBorder="1" applyAlignment="1" applyProtection="1">
      <alignment horizontal="center" vertical="center"/>
      <protection locked="0"/>
    </xf>
    <xf numFmtId="0" fontId="15" fillId="3" borderId="6" xfId="0" applyNumberFormat="1" applyFont="1" applyFill="1" applyBorder="1" applyAlignment="1" applyProtection="1">
      <alignment horizontal="justify" vertical="center" wrapText="1"/>
    </xf>
    <xf numFmtId="0" fontId="15" fillId="3" borderId="9" xfId="0" applyNumberFormat="1" applyFont="1" applyFill="1" applyBorder="1" applyAlignment="1" applyProtection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4" fillId="9" borderId="25" xfId="0" applyFont="1" applyFill="1" applyBorder="1" applyAlignment="1">
      <alignment horizontal="justify" vertical="center" wrapText="1"/>
    </xf>
    <xf numFmtId="0" fontId="4" fillId="9" borderId="26" xfId="0" applyFont="1" applyFill="1" applyBorder="1" applyAlignment="1">
      <alignment horizontal="justify" vertical="center" wrapText="1"/>
    </xf>
    <xf numFmtId="0" fontId="4" fillId="9" borderId="23" xfId="0" applyFont="1" applyFill="1" applyBorder="1" applyAlignment="1">
      <alignment horizontal="justify" vertical="center" wrapText="1"/>
    </xf>
    <xf numFmtId="0" fontId="4" fillId="9" borderId="24" xfId="0" applyFont="1" applyFill="1" applyBorder="1" applyAlignment="1">
      <alignment horizontal="justify" vertical="center" wrapText="1"/>
    </xf>
    <xf numFmtId="0" fontId="4" fillId="9" borderId="27" xfId="0" applyFont="1" applyFill="1" applyBorder="1" applyAlignment="1">
      <alignment horizontal="justify" vertical="center" wrapText="1"/>
    </xf>
    <xf numFmtId="0" fontId="4" fillId="9" borderId="28" xfId="0" applyFont="1" applyFill="1" applyBorder="1" applyAlignment="1">
      <alignment horizontal="justify" vertical="center" wrapText="1"/>
    </xf>
    <xf numFmtId="0" fontId="4" fillId="9" borderId="29" xfId="0" applyFont="1" applyFill="1" applyBorder="1" applyAlignment="1">
      <alignment horizontal="justify" vertical="center" wrapText="1"/>
    </xf>
    <xf numFmtId="0" fontId="4" fillId="9" borderId="30" xfId="0" applyFont="1" applyFill="1" applyBorder="1" applyAlignment="1">
      <alignment horizontal="justify" vertical="center" wrapText="1"/>
    </xf>
    <xf numFmtId="0" fontId="4" fillId="9" borderId="31" xfId="0" applyFont="1" applyFill="1" applyBorder="1" applyAlignment="1">
      <alignment horizontal="justify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4" fillId="9" borderId="32" xfId="0" applyFont="1" applyFill="1" applyBorder="1" applyAlignment="1">
      <alignment horizontal="left" vertical="center" wrapText="1"/>
    </xf>
    <xf numFmtId="0" fontId="4" fillId="9" borderId="33" xfId="0" applyFont="1" applyFill="1" applyBorder="1" applyAlignment="1">
      <alignment horizontal="left" vertical="center" wrapText="1"/>
    </xf>
    <xf numFmtId="0" fontId="4" fillId="3" borderId="12" xfId="0" applyNumberFormat="1" applyFont="1" applyFill="1" applyBorder="1" applyAlignment="1" applyProtection="1">
      <alignment horizontal="justify" vertical="center" wrapText="1"/>
    </xf>
    <xf numFmtId="0" fontId="4" fillId="9" borderId="32" xfId="0" applyFont="1" applyFill="1" applyBorder="1" applyAlignment="1">
      <alignment horizontal="justify" vertical="center" wrapText="1"/>
    </xf>
    <xf numFmtId="0" fontId="4" fillId="9" borderId="33" xfId="0" applyFont="1" applyFill="1" applyBorder="1" applyAlignment="1">
      <alignment horizontal="justify" vertical="center" wrapText="1"/>
    </xf>
    <xf numFmtId="0" fontId="26" fillId="0" borderId="6" xfId="0" applyNumberFormat="1" applyFont="1" applyBorder="1" applyAlignment="1" applyProtection="1">
      <alignment horizontal="center"/>
      <protection locked="0"/>
    </xf>
    <xf numFmtId="0" fontId="26" fillId="0" borderId="9" xfId="0" applyNumberFormat="1" applyFont="1" applyBorder="1" applyAlignment="1" applyProtection="1">
      <alignment horizontal="center"/>
      <protection locked="0"/>
    </xf>
    <xf numFmtId="0" fontId="25" fillId="0" borderId="6" xfId="0" applyNumberFormat="1" applyFont="1" applyBorder="1" applyAlignment="1" applyProtection="1">
      <alignment horizontal="left"/>
      <protection locked="0"/>
    </xf>
    <xf numFmtId="0" fontId="25" fillId="0" borderId="9" xfId="0" applyNumberFormat="1" applyFont="1" applyBorder="1" applyAlignment="1" applyProtection="1">
      <alignment horizontal="left"/>
      <protection locked="0"/>
    </xf>
    <xf numFmtId="0" fontId="26" fillId="0" borderId="5" xfId="0" applyNumberFormat="1" applyFont="1" applyBorder="1" applyAlignment="1" applyProtection="1">
      <alignment horizontal="center"/>
      <protection locked="0"/>
    </xf>
    <xf numFmtId="0" fontId="25" fillId="0" borderId="6" xfId="0" applyNumberFormat="1" applyFont="1" applyBorder="1" applyAlignment="1" applyProtection="1">
      <alignment horizontal="center"/>
      <protection locked="0"/>
    </xf>
    <xf numFmtId="0" fontId="25" fillId="0" borderId="9" xfId="0" applyNumberFormat="1" applyFont="1" applyBorder="1" applyAlignment="1" applyProtection="1">
      <alignment horizontal="center"/>
      <protection locked="0"/>
    </xf>
  </cellXfs>
  <cellStyles count="8">
    <cellStyle name="Millares" xfId="1" builtinId="3"/>
    <cellStyle name="Normal" xfId="0" builtinId="0"/>
    <cellStyle name="Normal 2" xfId="2"/>
    <cellStyle name="Normal 2 2" xfId="3"/>
    <cellStyle name="Normal 3" xfId="4"/>
    <cellStyle name="Normal 4" xfId="5"/>
    <cellStyle name="Porcentaje" xfId="6" builtinId="5"/>
    <cellStyle name="Porcentaj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topLeftCell="B23" zoomScale="90" workbookViewId="0">
      <selection activeCell="F25" sqref="F25:M25"/>
    </sheetView>
  </sheetViews>
  <sheetFormatPr baseColWidth="10" defaultRowHeight="14.25" customHeight="1" x14ac:dyDescent="0.2"/>
  <cols>
    <col min="1" max="1" width="5.7109375" style="6" customWidth="1"/>
    <col min="2" max="2" width="12.140625" style="6" customWidth="1"/>
    <col min="3" max="3" width="40.7109375" style="6" customWidth="1"/>
    <col min="4" max="4" width="10.28515625" style="6" customWidth="1"/>
    <col min="5" max="5" width="10.5703125" style="6" customWidth="1"/>
    <col min="6" max="6" width="14.140625" style="6" customWidth="1"/>
    <col min="7" max="7" width="13.7109375" style="6" customWidth="1"/>
    <col min="8" max="8" width="11.5703125" style="6" hidden="1" customWidth="1"/>
    <col min="9" max="9" width="8.7109375" style="6" hidden="1" customWidth="1"/>
    <col min="10" max="10" width="10.42578125" style="6" hidden="1" customWidth="1"/>
    <col min="11" max="11" width="9.28515625" style="6" hidden="1" customWidth="1"/>
    <col min="12" max="12" width="10.7109375" style="6" hidden="1" customWidth="1"/>
    <col min="13" max="13" width="9.28515625" style="6" hidden="1" customWidth="1"/>
    <col min="14" max="14" width="10.42578125" style="6" customWidth="1"/>
    <col min="15" max="15" width="8.85546875" style="6" customWidth="1"/>
    <col min="16" max="16" width="10.28515625" style="6" hidden="1" customWidth="1"/>
    <col min="17" max="17" width="8.140625" style="6" hidden="1" customWidth="1"/>
    <col min="18" max="18" width="10.7109375" style="6" customWidth="1"/>
    <col min="19" max="19" width="9.7109375" style="6" customWidth="1"/>
    <col min="20" max="20" width="7.85546875" style="6" customWidth="1"/>
    <col min="21" max="21" width="31.42578125" style="6" customWidth="1"/>
    <col min="22" max="23" width="7.28515625" style="6" bestFit="1" customWidth="1"/>
    <col min="24" max="24" width="9.5703125" style="6" customWidth="1"/>
    <col min="25" max="16384" width="11.42578125" style="6"/>
  </cols>
  <sheetData>
    <row r="1" spans="1:24" s="1" customFormat="1" ht="14.25" customHeight="1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1" customFormat="1" ht="14.25" customHeight="1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s="1" customFormat="1" ht="14.25" hidden="1" customHeight="1" x14ac:dyDescent="0.2">
      <c r="A3" s="297" t="s">
        <v>52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</row>
    <row r="4" spans="1:24" s="1" customFormat="1" ht="14.25" hidden="1" customHeight="1" x14ac:dyDescent="0.2">
      <c r="A4" s="297" t="s">
        <v>53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</row>
    <row r="5" spans="1:24" s="1" customFormat="1" ht="14.25" customHeight="1" x14ac:dyDescent="0.2">
      <c r="A5" s="297" t="s">
        <v>54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</row>
    <row r="6" spans="1:24" s="1" customFormat="1" ht="14.25" hidden="1" customHeight="1" x14ac:dyDescent="0.2">
      <c r="A6" s="297" t="s">
        <v>40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</row>
    <row r="7" spans="1:24" s="1" customFormat="1" ht="9.75" customHeight="1" x14ac:dyDescent="0.2"/>
    <row r="8" spans="1:24" s="1" customFormat="1" ht="14.25" customHeight="1" x14ac:dyDescent="0.2">
      <c r="A8" s="307" t="s">
        <v>36</v>
      </c>
      <c r="B8" s="307"/>
      <c r="C8" s="27" t="s">
        <v>34</v>
      </c>
    </row>
    <row r="9" spans="1:24" s="1" customFormat="1" ht="14.25" customHeight="1" x14ac:dyDescent="0.2">
      <c r="A9" s="307" t="s">
        <v>0</v>
      </c>
      <c r="B9" s="308"/>
      <c r="C9" s="27" t="s">
        <v>1</v>
      </c>
    </row>
    <row r="10" spans="1:24" s="1" customFormat="1" ht="14.25" customHeight="1" x14ac:dyDescent="0.2">
      <c r="A10" s="307" t="s">
        <v>37</v>
      </c>
      <c r="B10" s="308"/>
      <c r="C10" s="27" t="s">
        <v>2</v>
      </c>
    </row>
    <row r="11" spans="1:24" s="1" customFormat="1" ht="14.25" customHeight="1" x14ac:dyDescent="0.2">
      <c r="A11" s="307" t="s">
        <v>6</v>
      </c>
      <c r="B11" s="308"/>
      <c r="C11" s="27" t="s">
        <v>39</v>
      </c>
      <c r="U11" s="23"/>
      <c r="X11" s="24"/>
    </row>
    <row r="12" spans="1:24" s="1" customFormat="1" ht="14.25" customHeight="1" x14ac:dyDescent="0.2">
      <c r="A12" s="307" t="s">
        <v>38</v>
      </c>
      <c r="B12" s="308"/>
      <c r="C12" s="26" t="s">
        <v>35</v>
      </c>
    </row>
    <row r="13" spans="1:24" s="1" customFormat="1" ht="14.25" customHeight="1" x14ac:dyDescent="0.2">
      <c r="A13" s="309" t="s">
        <v>3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</row>
    <row r="14" spans="1:24" s="1" customFormat="1" ht="30.75" customHeight="1" x14ac:dyDescent="0.2">
      <c r="A14" s="292" t="s">
        <v>8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</row>
    <row r="15" spans="1:24" s="1" customFormat="1" ht="14.25" customHeight="1" x14ac:dyDescent="0.2"/>
    <row r="16" spans="1:24" s="1" customFormat="1" ht="14.25" customHeight="1" x14ac:dyDescent="0.2">
      <c r="A16" s="290" t="s">
        <v>4</v>
      </c>
      <c r="B16" s="306"/>
      <c r="C16" s="291"/>
      <c r="D16" s="293" t="s">
        <v>7</v>
      </c>
      <c r="E16" s="293" t="s">
        <v>17</v>
      </c>
      <c r="F16" s="301" t="s">
        <v>18</v>
      </c>
      <c r="G16" s="302"/>
      <c r="H16" s="301" t="s">
        <v>19</v>
      </c>
      <c r="I16" s="302"/>
      <c r="J16" s="290" t="s">
        <v>13</v>
      </c>
      <c r="K16" s="291"/>
      <c r="L16" s="290" t="s">
        <v>9</v>
      </c>
      <c r="M16" s="291"/>
      <c r="N16" s="290" t="s">
        <v>12</v>
      </c>
      <c r="O16" s="291"/>
      <c r="P16" s="290" t="s">
        <v>14</v>
      </c>
      <c r="Q16" s="291"/>
      <c r="R16" s="288" t="s">
        <v>27</v>
      </c>
      <c r="S16" s="288"/>
      <c r="T16" s="288"/>
      <c r="U16" s="295" t="s">
        <v>28</v>
      </c>
      <c r="V16" s="301" t="s">
        <v>30</v>
      </c>
      <c r="W16" s="305"/>
      <c r="X16" s="302"/>
    </row>
    <row r="17" spans="1:24" s="1" customFormat="1" ht="14.25" customHeight="1" x14ac:dyDescent="0.2">
      <c r="A17" s="2" t="s">
        <v>16</v>
      </c>
      <c r="B17" s="288" t="s">
        <v>5</v>
      </c>
      <c r="C17" s="288"/>
      <c r="D17" s="294"/>
      <c r="E17" s="294"/>
      <c r="F17" s="8" t="s">
        <v>20</v>
      </c>
      <c r="G17" s="8" t="s">
        <v>21</v>
      </c>
      <c r="H17" s="8" t="s">
        <v>22</v>
      </c>
      <c r="I17" s="8" t="s">
        <v>23</v>
      </c>
      <c r="J17" s="3" t="s">
        <v>10</v>
      </c>
      <c r="K17" s="3" t="s">
        <v>11</v>
      </c>
      <c r="L17" s="3" t="s">
        <v>10</v>
      </c>
      <c r="M17" s="3" t="s">
        <v>11</v>
      </c>
      <c r="N17" s="3" t="s">
        <v>10</v>
      </c>
      <c r="O17" s="3" t="s">
        <v>11</v>
      </c>
      <c r="P17" s="3" t="s">
        <v>10</v>
      </c>
      <c r="Q17" s="3" t="s">
        <v>11</v>
      </c>
      <c r="R17" s="3" t="s">
        <v>10</v>
      </c>
      <c r="S17" s="3" t="s">
        <v>11</v>
      </c>
      <c r="T17" s="3" t="s">
        <v>29</v>
      </c>
      <c r="U17" s="296"/>
      <c r="V17" s="8" t="s">
        <v>31</v>
      </c>
      <c r="W17" s="8" t="s">
        <v>32</v>
      </c>
      <c r="X17" s="8" t="s">
        <v>33</v>
      </c>
    </row>
    <row r="18" spans="1:24" s="1" customFormat="1" ht="63.75" customHeight="1" x14ac:dyDescent="0.2">
      <c r="A18" s="15">
        <v>1</v>
      </c>
      <c r="B18" s="303" t="s">
        <v>41</v>
      </c>
      <c r="C18" s="304"/>
      <c r="D18" s="16" t="s">
        <v>42</v>
      </c>
      <c r="E18" s="16">
        <v>10</v>
      </c>
      <c r="F18" s="17">
        <f t="shared" ref="F18:F24" si="0">$F$25*E18/100</f>
        <v>657670.9</v>
      </c>
      <c r="G18" s="17">
        <f t="shared" ref="G18:G24" si="1">$F$25*E18/100</f>
        <v>657670.9</v>
      </c>
      <c r="H18" s="13">
        <f>J18+L18+N18+P18</f>
        <v>29</v>
      </c>
      <c r="I18" s="4">
        <f>K18+M18+O18+Q18</f>
        <v>20</v>
      </c>
      <c r="J18" s="15">
        <v>10</v>
      </c>
      <c r="K18" s="7">
        <v>7</v>
      </c>
      <c r="L18" s="15">
        <v>10</v>
      </c>
      <c r="M18" s="4">
        <v>4</v>
      </c>
      <c r="N18" s="15">
        <v>9</v>
      </c>
      <c r="O18" s="4">
        <v>9</v>
      </c>
      <c r="P18" s="15"/>
      <c r="Q18" s="4"/>
      <c r="R18" s="13">
        <f>J18+L18+N18+P18</f>
        <v>29</v>
      </c>
      <c r="S18" s="13">
        <f>K18+M18+O18+Q18</f>
        <v>20</v>
      </c>
      <c r="T18" s="13">
        <f>S18-R18</f>
        <v>-9</v>
      </c>
      <c r="U18" s="22" t="s">
        <v>1056</v>
      </c>
      <c r="V18" s="5">
        <f>O18/N18*100</f>
        <v>100</v>
      </c>
      <c r="W18" s="5">
        <f>G18/F18*100</f>
        <v>100</v>
      </c>
      <c r="X18" s="5">
        <f>V18/W18*100</f>
        <v>100</v>
      </c>
    </row>
    <row r="19" spans="1:24" s="1" customFormat="1" ht="56.25" customHeight="1" x14ac:dyDescent="0.2">
      <c r="A19" s="15">
        <v>2</v>
      </c>
      <c r="B19" s="303" t="s">
        <v>43</v>
      </c>
      <c r="C19" s="304"/>
      <c r="D19" s="16" t="s">
        <v>44</v>
      </c>
      <c r="E19" s="16">
        <v>10</v>
      </c>
      <c r="F19" s="17">
        <f t="shared" si="0"/>
        <v>657670.9</v>
      </c>
      <c r="G19" s="17">
        <f t="shared" si="1"/>
        <v>657670.9</v>
      </c>
      <c r="H19" s="13">
        <f t="shared" ref="H19:H24" si="2">J19+L19+N19+P19</f>
        <v>28</v>
      </c>
      <c r="I19" s="4">
        <f t="shared" ref="I19:I24" si="3">K19+M19+O19+Q19</f>
        <v>40</v>
      </c>
      <c r="J19" s="15">
        <v>12</v>
      </c>
      <c r="K19" s="7">
        <v>1</v>
      </c>
      <c r="L19" s="15">
        <v>8</v>
      </c>
      <c r="M19" s="4">
        <v>18</v>
      </c>
      <c r="N19" s="15">
        <v>8</v>
      </c>
      <c r="O19" s="4">
        <v>21</v>
      </c>
      <c r="P19" s="15"/>
      <c r="Q19" s="4"/>
      <c r="R19" s="13">
        <f t="shared" ref="R19:R25" si="4">J19+L19+N19+P19</f>
        <v>28</v>
      </c>
      <c r="S19" s="13">
        <f t="shared" ref="S19:S25" si="5">K19+M19+O19+Q19</f>
        <v>40</v>
      </c>
      <c r="T19" s="13">
        <f t="shared" ref="T19:T25" si="6">S19-R19</f>
        <v>12</v>
      </c>
      <c r="U19" s="22" t="s">
        <v>1057</v>
      </c>
      <c r="V19" s="5">
        <f t="shared" ref="V19:V25" si="7">O19/N19*100</f>
        <v>262.5</v>
      </c>
      <c r="W19" s="5">
        <f t="shared" ref="W19:W24" si="8">G19/F19*100</f>
        <v>100</v>
      </c>
      <c r="X19" s="5">
        <f t="shared" ref="X19:X24" si="9">V19/W19*100</f>
        <v>262.5</v>
      </c>
    </row>
    <row r="20" spans="1:24" s="1" customFormat="1" ht="56.25" customHeight="1" x14ac:dyDescent="0.2">
      <c r="A20" s="15">
        <v>3</v>
      </c>
      <c r="B20" s="303" t="s">
        <v>45</v>
      </c>
      <c r="C20" s="304"/>
      <c r="D20" s="16" t="s">
        <v>46</v>
      </c>
      <c r="E20" s="16">
        <v>10</v>
      </c>
      <c r="F20" s="17">
        <f t="shared" si="0"/>
        <v>657670.9</v>
      </c>
      <c r="G20" s="17">
        <f t="shared" si="1"/>
        <v>657670.9</v>
      </c>
      <c r="H20" s="13">
        <f t="shared" si="2"/>
        <v>11</v>
      </c>
      <c r="I20" s="4">
        <f t="shared" si="3"/>
        <v>6</v>
      </c>
      <c r="J20" s="15">
        <v>4</v>
      </c>
      <c r="K20" s="7">
        <v>0</v>
      </c>
      <c r="L20" s="15">
        <v>3</v>
      </c>
      <c r="M20" s="4">
        <v>2</v>
      </c>
      <c r="N20" s="15">
        <v>4</v>
      </c>
      <c r="O20" s="4">
        <v>4</v>
      </c>
      <c r="P20" s="15"/>
      <c r="Q20" s="4"/>
      <c r="R20" s="13">
        <f t="shared" si="4"/>
        <v>11</v>
      </c>
      <c r="S20" s="13">
        <f t="shared" si="5"/>
        <v>6</v>
      </c>
      <c r="T20" s="13">
        <f t="shared" si="6"/>
        <v>-5</v>
      </c>
      <c r="U20" s="22" t="s">
        <v>1058</v>
      </c>
      <c r="V20" s="5">
        <f t="shared" si="7"/>
        <v>100</v>
      </c>
      <c r="W20" s="5">
        <f t="shared" si="8"/>
        <v>100</v>
      </c>
      <c r="X20" s="5">
        <f t="shared" si="9"/>
        <v>100</v>
      </c>
    </row>
    <row r="21" spans="1:24" s="1" customFormat="1" ht="56.25" customHeight="1" x14ac:dyDescent="0.2">
      <c r="A21" s="15">
        <v>4</v>
      </c>
      <c r="B21" s="303" t="s">
        <v>49</v>
      </c>
      <c r="C21" s="304"/>
      <c r="D21" s="16" t="s">
        <v>48</v>
      </c>
      <c r="E21" s="16">
        <v>25</v>
      </c>
      <c r="F21" s="17">
        <f t="shared" si="0"/>
        <v>1644177.25</v>
      </c>
      <c r="G21" s="17">
        <f t="shared" si="1"/>
        <v>1644177.25</v>
      </c>
      <c r="H21" s="13">
        <f t="shared" si="2"/>
        <v>1</v>
      </c>
      <c r="I21" s="4">
        <f t="shared" si="3"/>
        <v>1</v>
      </c>
      <c r="J21" s="15">
        <v>1</v>
      </c>
      <c r="K21" s="7">
        <v>1</v>
      </c>
      <c r="L21" s="15">
        <v>0</v>
      </c>
      <c r="M21" s="4">
        <v>0</v>
      </c>
      <c r="N21" s="15">
        <v>0</v>
      </c>
      <c r="O21" s="4">
        <v>0</v>
      </c>
      <c r="P21" s="15"/>
      <c r="Q21" s="4"/>
      <c r="R21" s="13">
        <f t="shared" si="4"/>
        <v>1</v>
      </c>
      <c r="S21" s="13">
        <f t="shared" si="5"/>
        <v>1</v>
      </c>
      <c r="T21" s="13">
        <f t="shared" si="6"/>
        <v>0</v>
      </c>
      <c r="U21" s="22"/>
      <c r="V21" s="5">
        <v>0</v>
      </c>
      <c r="W21" s="5">
        <f t="shared" si="8"/>
        <v>100</v>
      </c>
      <c r="X21" s="5">
        <f t="shared" si="9"/>
        <v>0</v>
      </c>
    </row>
    <row r="22" spans="1:24" s="1" customFormat="1" ht="56.25" customHeight="1" x14ac:dyDescent="0.2">
      <c r="A22" s="15">
        <v>5</v>
      </c>
      <c r="B22" s="303" t="s">
        <v>47</v>
      </c>
      <c r="C22" s="304"/>
      <c r="D22" s="16" t="s">
        <v>46</v>
      </c>
      <c r="E22" s="16">
        <v>10</v>
      </c>
      <c r="F22" s="17">
        <f t="shared" si="0"/>
        <v>657670.9</v>
      </c>
      <c r="G22" s="17">
        <f t="shared" si="1"/>
        <v>657670.9</v>
      </c>
      <c r="H22" s="13">
        <f t="shared" si="2"/>
        <v>3</v>
      </c>
      <c r="I22" s="4">
        <f t="shared" si="3"/>
        <v>3</v>
      </c>
      <c r="J22" s="15">
        <v>1</v>
      </c>
      <c r="K22" s="7">
        <v>1</v>
      </c>
      <c r="L22" s="15">
        <v>1</v>
      </c>
      <c r="M22" s="4">
        <v>1</v>
      </c>
      <c r="N22" s="15">
        <v>1</v>
      </c>
      <c r="O22" s="4">
        <v>1</v>
      </c>
      <c r="P22" s="15"/>
      <c r="Q22" s="4"/>
      <c r="R22" s="13">
        <f t="shared" si="4"/>
        <v>3</v>
      </c>
      <c r="S22" s="13">
        <f t="shared" si="5"/>
        <v>3</v>
      </c>
      <c r="T22" s="13">
        <f t="shared" si="6"/>
        <v>0</v>
      </c>
      <c r="U22" s="22" t="s">
        <v>1059</v>
      </c>
      <c r="V22" s="5">
        <f t="shared" si="7"/>
        <v>100</v>
      </c>
      <c r="W22" s="5">
        <f t="shared" si="8"/>
        <v>100</v>
      </c>
      <c r="X22" s="5">
        <f t="shared" si="9"/>
        <v>100</v>
      </c>
    </row>
    <row r="23" spans="1:24" s="1" customFormat="1" ht="46.5" customHeight="1" x14ac:dyDescent="0.2">
      <c r="A23" s="15">
        <v>6</v>
      </c>
      <c r="B23" s="303" t="s">
        <v>50</v>
      </c>
      <c r="C23" s="304"/>
      <c r="D23" s="16" t="s">
        <v>46</v>
      </c>
      <c r="E23" s="16">
        <v>10</v>
      </c>
      <c r="F23" s="17">
        <f t="shared" si="0"/>
        <v>657670.9</v>
      </c>
      <c r="G23" s="17">
        <f t="shared" si="1"/>
        <v>657670.9</v>
      </c>
      <c r="H23" s="13">
        <f t="shared" si="2"/>
        <v>1</v>
      </c>
      <c r="I23" s="4">
        <f t="shared" si="3"/>
        <v>1</v>
      </c>
      <c r="J23" s="15">
        <v>1</v>
      </c>
      <c r="K23" s="7">
        <v>1</v>
      </c>
      <c r="L23" s="15">
        <v>0</v>
      </c>
      <c r="M23" s="4">
        <v>0</v>
      </c>
      <c r="N23" s="15">
        <v>0</v>
      </c>
      <c r="O23" s="4">
        <v>0</v>
      </c>
      <c r="P23" s="15"/>
      <c r="Q23" s="4"/>
      <c r="R23" s="13">
        <f t="shared" si="4"/>
        <v>1</v>
      </c>
      <c r="S23" s="13">
        <f t="shared" si="5"/>
        <v>1</v>
      </c>
      <c r="T23" s="13">
        <f t="shared" si="6"/>
        <v>0</v>
      </c>
      <c r="U23" s="22"/>
      <c r="V23" s="5">
        <v>0</v>
      </c>
      <c r="W23" s="5">
        <f t="shared" si="8"/>
        <v>100</v>
      </c>
      <c r="X23" s="5">
        <f t="shared" si="9"/>
        <v>0</v>
      </c>
    </row>
    <row r="24" spans="1:24" s="1" customFormat="1" ht="51" customHeight="1" x14ac:dyDescent="0.2">
      <c r="A24" s="15">
        <v>7</v>
      </c>
      <c r="B24" s="303" t="s">
        <v>51</v>
      </c>
      <c r="C24" s="304"/>
      <c r="D24" s="16" t="s">
        <v>46</v>
      </c>
      <c r="E24" s="16">
        <v>25</v>
      </c>
      <c r="F24" s="17">
        <f t="shared" si="0"/>
        <v>1644177.25</v>
      </c>
      <c r="G24" s="17">
        <f t="shared" si="1"/>
        <v>1644177.25</v>
      </c>
      <c r="H24" s="13">
        <f t="shared" si="2"/>
        <v>1</v>
      </c>
      <c r="I24" s="4">
        <f t="shared" si="3"/>
        <v>1</v>
      </c>
      <c r="J24" s="15">
        <v>1</v>
      </c>
      <c r="K24" s="7">
        <v>1</v>
      </c>
      <c r="L24" s="15">
        <v>0</v>
      </c>
      <c r="M24" s="4">
        <v>0</v>
      </c>
      <c r="N24" s="15">
        <v>0</v>
      </c>
      <c r="O24" s="4">
        <v>0</v>
      </c>
      <c r="P24" s="15"/>
      <c r="Q24" s="4"/>
      <c r="R24" s="12">
        <f t="shared" si="4"/>
        <v>1</v>
      </c>
      <c r="S24" s="13">
        <f t="shared" si="5"/>
        <v>1</v>
      </c>
      <c r="T24" s="13">
        <f t="shared" si="6"/>
        <v>0</v>
      </c>
      <c r="U24" s="22"/>
      <c r="V24" s="5">
        <v>0</v>
      </c>
      <c r="W24" s="5">
        <f t="shared" si="8"/>
        <v>100</v>
      </c>
      <c r="X24" s="5">
        <f t="shared" si="9"/>
        <v>0</v>
      </c>
    </row>
    <row r="25" spans="1:24" s="1" customFormat="1" ht="46.5" customHeight="1" x14ac:dyDescent="0.2">
      <c r="A25" s="298" t="s">
        <v>24</v>
      </c>
      <c r="B25" s="299"/>
      <c r="C25" s="300"/>
      <c r="D25" s="18"/>
      <c r="E25" s="18">
        <f>SUM(E18:E24)</f>
        <v>100</v>
      </c>
      <c r="F25" s="19">
        <f>SEGUIMIENTO!D4</f>
        <v>6576709</v>
      </c>
      <c r="G25" s="19">
        <f>SEGUIMIENTO!E4</f>
        <v>6194757</v>
      </c>
      <c r="H25" s="19">
        <f>SEGUIMIENTO!F4</f>
        <v>0</v>
      </c>
      <c r="I25" s="19">
        <f>SEGUIMIENTO!G4</f>
        <v>0</v>
      </c>
      <c r="J25" s="19">
        <f>SEGUIMIENTO!H4</f>
        <v>0</v>
      </c>
      <c r="K25" s="19">
        <f>SEGUIMIENTO!I4</f>
        <v>0</v>
      </c>
      <c r="L25" s="19">
        <f>SEGUIMIENTO!J4</f>
        <v>0</v>
      </c>
      <c r="M25" s="19">
        <f>SEGUIMIENTO!K4</f>
        <v>0</v>
      </c>
      <c r="N25" s="20">
        <f>SUM(N18:N24)</f>
        <v>22</v>
      </c>
      <c r="O25" s="20">
        <f>SUM(O17:O24)</f>
        <v>35</v>
      </c>
      <c r="P25" s="20">
        <f>SUM(P18:P24)</f>
        <v>0</v>
      </c>
      <c r="Q25" s="9"/>
      <c r="R25" s="14">
        <f t="shared" si="4"/>
        <v>22</v>
      </c>
      <c r="S25" s="14">
        <f t="shared" si="5"/>
        <v>35</v>
      </c>
      <c r="T25" s="14">
        <f t="shared" si="6"/>
        <v>13</v>
      </c>
      <c r="U25" s="14"/>
      <c r="V25" s="5">
        <f t="shared" si="7"/>
        <v>159.09090909090909</v>
      </c>
      <c r="W25" s="21"/>
      <c r="X25" s="21"/>
    </row>
    <row r="26" spans="1:24" ht="14.25" customHeight="1" x14ac:dyDescent="0.2">
      <c r="F26" s="10"/>
    </row>
    <row r="27" spans="1:24" ht="14.25" customHeight="1" x14ac:dyDescent="0.2">
      <c r="B27" s="11" t="s">
        <v>25</v>
      </c>
      <c r="F27" s="10"/>
      <c r="H27" s="6" t="s">
        <v>26</v>
      </c>
    </row>
    <row r="29" spans="1:24" ht="14.25" customHeight="1" x14ac:dyDescent="0.2">
      <c r="U29" s="28"/>
      <c r="V29" s="28"/>
      <c r="W29" s="28"/>
      <c r="X29" s="28"/>
    </row>
    <row r="30" spans="1:24" ht="14.25" customHeight="1" x14ac:dyDescent="0.2">
      <c r="A30" s="289" t="s">
        <v>57</v>
      </c>
      <c r="B30" s="289"/>
      <c r="C30" s="289"/>
      <c r="D30" s="287"/>
      <c r="E30" s="287"/>
      <c r="F30" s="287"/>
      <c r="K30" s="287" t="s">
        <v>58</v>
      </c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</row>
    <row r="31" spans="1:24" ht="14.25" customHeight="1" x14ac:dyDescent="0.2">
      <c r="A31" s="287" t="s">
        <v>56</v>
      </c>
      <c r="B31" s="287"/>
      <c r="C31" s="287"/>
      <c r="D31" s="287"/>
      <c r="E31" s="287"/>
      <c r="F31" s="287"/>
      <c r="K31" s="287" t="s">
        <v>59</v>
      </c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</row>
    <row r="42" s="1" customFormat="1" ht="45" customHeight="1" x14ac:dyDescent="0.2"/>
    <row r="43" s="1" customFormat="1" ht="45" customHeight="1" x14ac:dyDescent="0.2"/>
    <row r="44" s="1" customFormat="1" ht="45" customHeight="1" x14ac:dyDescent="0.2"/>
    <row r="45" s="1" customFormat="1" ht="45" customHeight="1" x14ac:dyDescent="0.2"/>
    <row r="46" s="1" customFormat="1" ht="45" customHeight="1" x14ac:dyDescent="0.2"/>
    <row r="47" s="1" customFormat="1" ht="45" customHeight="1" x14ac:dyDescent="0.2"/>
  </sheetData>
  <sheetProtection sheet="1" objects="1" scenarios="1"/>
  <mergeCells count="40">
    <mergeCell ref="A5:X5"/>
    <mergeCell ref="A6:X6"/>
    <mergeCell ref="A4:X4"/>
    <mergeCell ref="A12:B12"/>
    <mergeCell ref="A13:X13"/>
    <mergeCell ref="A10:B10"/>
    <mergeCell ref="A8:B8"/>
    <mergeCell ref="A9:B9"/>
    <mergeCell ref="A11:B11"/>
    <mergeCell ref="A3:X3"/>
    <mergeCell ref="A1:X1"/>
    <mergeCell ref="A2:X2"/>
    <mergeCell ref="A25:C25"/>
    <mergeCell ref="E16:E17"/>
    <mergeCell ref="F16:G16"/>
    <mergeCell ref="H16:I16"/>
    <mergeCell ref="B21:C21"/>
    <mergeCell ref="B20:C20"/>
    <mergeCell ref="B24:C24"/>
    <mergeCell ref="B19:C19"/>
    <mergeCell ref="B18:C18"/>
    <mergeCell ref="B22:C22"/>
    <mergeCell ref="B23:C23"/>
    <mergeCell ref="V16:X16"/>
    <mergeCell ref="A16:C16"/>
    <mergeCell ref="P16:Q16"/>
    <mergeCell ref="L16:M16"/>
    <mergeCell ref="N16:O16"/>
    <mergeCell ref="A14:X14"/>
    <mergeCell ref="D16:D17"/>
    <mergeCell ref="J16:K16"/>
    <mergeCell ref="U16:U17"/>
    <mergeCell ref="R16:T16"/>
    <mergeCell ref="D30:F30"/>
    <mergeCell ref="D31:F31"/>
    <mergeCell ref="K31:X31"/>
    <mergeCell ref="K30:X30"/>
    <mergeCell ref="B17:C17"/>
    <mergeCell ref="A30:C30"/>
    <mergeCell ref="A31:C31"/>
  </mergeCells>
  <phoneticPr fontId="2" type="noConversion"/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>
    <oddFooter>ISAF-6248b328-4f01-37e0-30c8-3a16ec9a2bbc
11/8/2021 11:07:46 AM</oddFooter>
    <evenFooter>ISAF-6248b328-4f01-37e0-30c8-3a16ec9a2bbc
11/8/2021 11:07:46 AM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opLeftCell="A2" workbookViewId="0">
      <selection activeCell="O17" sqref="O17:O34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40.7109375" style="36" customWidth="1"/>
    <col min="4" max="5" width="11.42578125" style="36"/>
    <col min="6" max="7" width="13.28515625" style="36" bestFit="1" customWidth="1"/>
    <col min="8" max="8" width="9.85546875" style="36" hidden="1" customWidth="1"/>
    <col min="9" max="9" width="8.85546875" style="36" hidden="1" customWidth="1"/>
    <col min="10" max="10" width="9.7109375" style="36" hidden="1" customWidth="1"/>
    <col min="11" max="13" width="8.85546875" style="36" hidden="1" customWidth="1"/>
    <col min="14" max="14" width="10.7109375" style="36" bestFit="1" customWidth="1"/>
    <col min="15" max="15" width="8.85546875" style="36" customWidth="1"/>
    <col min="16" max="17" width="8.85546875" style="36" hidden="1" customWidth="1"/>
    <col min="18" max="20" width="8.85546875" style="36" customWidth="1"/>
    <col min="21" max="21" width="28.42578125" style="36" customWidth="1"/>
    <col min="22" max="30" width="8.85546875" style="36" customWidth="1"/>
    <col min="31" max="16384" width="11.42578125" style="36"/>
  </cols>
  <sheetData>
    <row r="1" spans="1:30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"/>
      <c r="Z1" s="29"/>
      <c r="AA1" s="29"/>
      <c r="AB1" s="29"/>
      <c r="AC1" s="29"/>
      <c r="AD1" s="29"/>
    </row>
    <row r="2" spans="1:30" ht="13.5" customHeight="1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"/>
      <c r="Z2" s="29"/>
      <c r="AA2" s="29"/>
      <c r="AB2" s="29"/>
      <c r="AC2" s="29"/>
      <c r="AD2" s="29"/>
    </row>
    <row r="3" spans="1:30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2"/>
      <c r="Z3" s="32"/>
      <c r="AA3" s="32"/>
      <c r="AB3" s="32"/>
      <c r="AC3" s="32"/>
      <c r="AD3" s="32"/>
    </row>
    <row r="4" spans="1:30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2"/>
      <c r="Z4" s="32"/>
      <c r="AA4" s="32"/>
      <c r="AB4" s="32"/>
      <c r="AC4" s="32"/>
      <c r="AD4" s="32"/>
    </row>
    <row r="5" spans="1:30" ht="13.5" customHeight="1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30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2"/>
      <c r="Z6" s="32"/>
      <c r="AA6" s="32"/>
      <c r="AB6" s="32"/>
      <c r="AC6" s="32"/>
      <c r="AD6" s="32"/>
    </row>
    <row r="7" spans="1:30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x14ac:dyDescent="0.2">
      <c r="A8" s="11" t="s">
        <v>36</v>
      </c>
      <c r="B8" s="6"/>
      <c r="C8" s="11" t="s">
        <v>188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Q8" s="6"/>
    </row>
    <row r="9" spans="1:30" x14ac:dyDescent="0.2">
      <c r="A9" s="30" t="s">
        <v>0</v>
      </c>
      <c r="B9" s="30"/>
      <c r="C9" s="30" t="s">
        <v>229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30" x14ac:dyDescent="0.2">
      <c r="A10" s="30" t="s">
        <v>63</v>
      </c>
      <c r="B10" s="31"/>
      <c r="C10" s="30" t="s">
        <v>230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30" x14ac:dyDescent="0.2">
      <c r="A11" s="30" t="s">
        <v>6</v>
      </c>
      <c r="B11" s="31"/>
      <c r="C11" s="30" t="s">
        <v>140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30" x14ac:dyDescent="0.2">
      <c r="A12" s="30" t="s">
        <v>38</v>
      </c>
      <c r="B12" s="31"/>
      <c r="C12" s="30" t="s">
        <v>231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  <c r="X12" s="46"/>
      <c r="Y12" s="46"/>
      <c r="Z12" s="46"/>
      <c r="AA12" s="46"/>
      <c r="AB12" s="46"/>
      <c r="AC12" s="46"/>
      <c r="AD12" s="46"/>
    </row>
    <row r="13" spans="1:30" ht="18.75" customHeight="1" x14ac:dyDescent="0.2">
      <c r="A13" s="309" t="s">
        <v>3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2"/>
      <c r="Z13" s="32"/>
      <c r="AA13" s="32"/>
      <c r="AB13" s="32"/>
      <c r="AC13" s="32"/>
      <c r="AD13" s="32"/>
    </row>
    <row r="14" spans="1:30" ht="18.75" customHeight="1" x14ac:dyDescent="0.2">
      <c r="A14" s="344" t="s">
        <v>232</v>
      </c>
      <c r="B14" s="344"/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93"/>
      <c r="Z14" s="93"/>
      <c r="AA14" s="93"/>
      <c r="AB14" s="93"/>
      <c r="AC14" s="93"/>
      <c r="AD14" s="93"/>
    </row>
    <row r="15" spans="1:30" s="95" customFormat="1" ht="24" customHeight="1" x14ac:dyDescent="0.2">
      <c r="A15" s="345" t="s">
        <v>4</v>
      </c>
      <c r="B15" s="346"/>
      <c r="C15" s="347"/>
      <c r="D15" s="348" t="s">
        <v>7</v>
      </c>
      <c r="E15" s="348" t="s">
        <v>17</v>
      </c>
      <c r="F15" s="350" t="s">
        <v>18</v>
      </c>
      <c r="G15" s="351"/>
      <c r="H15" s="350" t="s">
        <v>19</v>
      </c>
      <c r="I15" s="351"/>
      <c r="J15" s="345" t="s">
        <v>13</v>
      </c>
      <c r="K15" s="347"/>
      <c r="L15" s="345" t="s">
        <v>9</v>
      </c>
      <c r="M15" s="347"/>
      <c r="N15" s="345" t="s">
        <v>12</v>
      </c>
      <c r="O15" s="347"/>
      <c r="P15" s="345" t="s">
        <v>14</v>
      </c>
      <c r="Q15" s="347"/>
      <c r="R15" s="352" t="s">
        <v>27</v>
      </c>
      <c r="S15" s="352"/>
      <c r="T15" s="352"/>
      <c r="U15" s="353" t="s">
        <v>28</v>
      </c>
      <c r="V15" s="350" t="s">
        <v>30</v>
      </c>
      <c r="W15" s="354"/>
      <c r="X15" s="351"/>
      <c r="Y15" s="34"/>
      <c r="Z15" s="34"/>
      <c r="AA15" s="34"/>
      <c r="AB15" s="34"/>
      <c r="AC15" s="34"/>
      <c r="AD15" s="34"/>
    </row>
    <row r="16" spans="1:30" s="95" customFormat="1" x14ac:dyDescent="0.2">
      <c r="A16" s="94" t="s">
        <v>16</v>
      </c>
      <c r="B16" s="352" t="s">
        <v>5</v>
      </c>
      <c r="C16" s="352"/>
      <c r="D16" s="349"/>
      <c r="E16" s="349"/>
      <c r="F16" s="96" t="s">
        <v>20</v>
      </c>
      <c r="G16" s="96" t="s">
        <v>21</v>
      </c>
      <c r="H16" s="96" t="s">
        <v>22</v>
      </c>
      <c r="I16" s="96" t="s">
        <v>23</v>
      </c>
      <c r="J16" s="60" t="s">
        <v>10</v>
      </c>
      <c r="K16" s="60" t="s">
        <v>11</v>
      </c>
      <c r="L16" s="60" t="s">
        <v>10</v>
      </c>
      <c r="M16" s="60" t="s">
        <v>11</v>
      </c>
      <c r="N16" s="60" t="s">
        <v>10</v>
      </c>
      <c r="O16" s="60" t="s">
        <v>11</v>
      </c>
      <c r="P16" s="60" t="s">
        <v>10</v>
      </c>
      <c r="Q16" s="60" t="s">
        <v>11</v>
      </c>
      <c r="R16" s="60" t="s">
        <v>10</v>
      </c>
      <c r="S16" s="60" t="s">
        <v>11</v>
      </c>
      <c r="T16" s="60" t="s">
        <v>29</v>
      </c>
      <c r="U16" s="353"/>
      <c r="V16" s="96" t="s">
        <v>31</v>
      </c>
      <c r="W16" s="96" t="s">
        <v>32</v>
      </c>
      <c r="X16" s="96" t="s">
        <v>33</v>
      </c>
      <c r="Y16" s="34"/>
      <c r="Z16" s="34"/>
      <c r="AA16" s="34"/>
      <c r="AB16" s="34"/>
      <c r="AC16" s="34"/>
      <c r="AD16" s="34"/>
    </row>
    <row r="17" spans="1:30" ht="27.75" customHeight="1" x14ac:dyDescent="0.2">
      <c r="A17" s="9">
        <v>1</v>
      </c>
      <c r="B17" s="303" t="s">
        <v>233</v>
      </c>
      <c r="C17" s="304"/>
      <c r="D17" s="18" t="s">
        <v>234</v>
      </c>
      <c r="E17" s="59">
        <v>0.1</v>
      </c>
      <c r="F17" s="17">
        <f>$F$35*E17</f>
        <v>1343749.7000000002</v>
      </c>
      <c r="G17" s="17">
        <f>$G$35*E17</f>
        <v>1268030</v>
      </c>
      <c r="H17" s="14">
        <f>J17+L17+N17+P17</f>
        <v>33</v>
      </c>
      <c r="I17" s="14">
        <f>K17+M17+O17+Q17</f>
        <v>21</v>
      </c>
      <c r="J17" s="9">
        <v>11</v>
      </c>
      <c r="K17" s="38">
        <v>7</v>
      </c>
      <c r="L17" s="9">
        <v>11</v>
      </c>
      <c r="M17" s="5">
        <v>4</v>
      </c>
      <c r="N17" s="9">
        <v>11</v>
      </c>
      <c r="O17" s="5">
        <v>10</v>
      </c>
      <c r="P17" s="9"/>
      <c r="Q17" s="5"/>
      <c r="R17" s="13">
        <f t="shared" ref="R17:S35" si="0">J17+L17+N17+P17</f>
        <v>33</v>
      </c>
      <c r="S17" s="13">
        <f t="shared" si="0"/>
        <v>21</v>
      </c>
      <c r="T17" s="13">
        <f>S17-R17</f>
        <v>-12</v>
      </c>
      <c r="U17" s="22"/>
      <c r="V17" s="5">
        <f>O17/N17*100</f>
        <v>90.909090909090907</v>
      </c>
      <c r="W17" s="5">
        <f>G17/F17*100</f>
        <v>94.365044323358717</v>
      </c>
      <c r="X17" s="5">
        <f>V17/W17*100</f>
        <v>96.337676266621173</v>
      </c>
      <c r="Y17" s="97"/>
      <c r="Z17" s="97"/>
      <c r="AA17" s="97"/>
      <c r="AB17" s="97"/>
      <c r="AC17" s="97"/>
      <c r="AD17" s="97"/>
    </row>
    <row r="18" spans="1:30" ht="24.75" customHeight="1" x14ac:dyDescent="0.2">
      <c r="A18" s="9">
        <v>2</v>
      </c>
      <c r="B18" s="303" t="s">
        <v>235</v>
      </c>
      <c r="C18" s="304"/>
      <c r="D18" s="18" t="s">
        <v>236</v>
      </c>
      <c r="E18" s="59">
        <v>0.1</v>
      </c>
      <c r="F18" s="17">
        <f t="shared" ref="F18:F34" si="1">$F$35*E18</f>
        <v>1343749.7000000002</v>
      </c>
      <c r="G18" s="17">
        <f t="shared" ref="G18:G34" si="2">$G$35*E18</f>
        <v>1268030</v>
      </c>
      <c r="H18" s="14">
        <f t="shared" ref="H18:I34" si="3">J18+L18+N18+P18</f>
        <v>33</v>
      </c>
      <c r="I18" s="14">
        <f t="shared" si="3"/>
        <v>21</v>
      </c>
      <c r="J18" s="9">
        <v>11</v>
      </c>
      <c r="K18" s="38">
        <v>7</v>
      </c>
      <c r="L18" s="9">
        <v>11</v>
      </c>
      <c r="M18" s="5">
        <v>4</v>
      </c>
      <c r="N18" s="9">
        <v>11</v>
      </c>
      <c r="O18" s="5">
        <v>10</v>
      </c>
      <c r="P18" s="9"/>
      <c r="Q18" s="5"/>
      <c r="R18" s="13">
        <f t="shared" si="0"/>
        <v>33</v>
      </c>
      <c r="S18" s="13">
        <f t="shared" si="0"/>
        <v>21</v>
      </c>
      <c r="T18" s="13">
        <f t="shared" ref="T18:T35" si="4">S18-R18</f>
        <v>-12</v>
      </c>
      <c r="U18" s="22"/>
      <c r="V18" s="5">
        <f t="shared" ref="V18:V35" si="5">O18/N18*100</f>
        <v>90.909090909090907</v>
      </c>
      <c r="W18" s="5">
        <f t="shared" ref="W18:W35" si="6">G18/F18*100</f>
        <v>94.365044323358717</v>
      </c>
      <c r="X18" s="5">
        <f t="shared" ref="X18:X35" si="7">V18/W18*100</f>
        <v>96.337676266621173</v>
      </c>
      <c r="Y18" s="97"/>
      <c r="Z18" s="97"/>
      <c r="AA18" s="97"/>
      <c r="AB18" s="97"/>
      <c r="AC18" s="97"/>
      <c r="AD18" s="97"/>
    </row>
    <row r="19" spans="1:30" ht="33" customHeight="1" x14ac:dyDescent="0.2">
      <c r="A19" s="9">
        <v>3</v>
      </c>
      <c r="B19" s="303" t="s">
        <v>237</v>
      </c>
      <c r="C19" s="304"/>
      <c r="D19" s="18" t="s">
        <v>238</v>
      </c>
      <c r="E19" s="59">
        <v>0.05</v>
      </c>
      <c r="F19" s="17">
        <f t="shared" si="1"/>
        <v>671874.85000000009</v>
      </c>
      <c r="G19" s="17">
        <f t="shared" si="2"/>
        <v>634015</v>
      </c>
      <c r="H19" s="14">
        <f t="shared" si="3"/>
        <v>33</v>
      </c>
      <c r="I19" s="14">
        <f t="shared" si="3"/>
        <v>21</v>
      </c>
      <c r="J19" s="9">
        <v>11</v>
      </c>
      <c r="K19" s="38">
        <v>7</v>
      </c>
      <c r="L19" s="9">
        <v>11</v>
      </c>
      <c r="M19" s="5">
        <v>4</v>
      </c>
      <c r="N19" s="9">
        <v>11</v>
      </c>
      <c r="O19" s="5">
        <v>10</v>
      </c>
      <c r="P19" s="9"/>
      <c r="Q19" s="5"/>
      <c r="R19" s="13">
        <f t="shared" si="0"/>
        <v>33</v>
      </c>
      <c r="S19" s="13">
        <f t="shared" si="0"/>
        <v>21</v>
      </c>
      <c r="T19" s="13">
        <f t="shared" si="4"/>
        <v>-12</v>
      </c>
      <c r="U19" s="22"/>
      <c r="V19" s="5">
        <f t="shared" si="5"/>
        <v>90.909090909090907</v>
      </c>
      <c r="W19" s="5">
        <f t="shared" si="6"/>
        <v>94.365044323358717</v>
      </c>
      <c r="X19" s="5">
        <f t="shared" si="7"/>
        <v>96.337676266621173</v>
      </c>
      <c r="Y19" s="97"/>
      <c r="Z19" s="97"/>
      <c r="AA19" s="97"/>
      <c r="AB19" s="97"/>
      <c r="AC19" s="97"/>
      <c r="AD19" s="97"/>
    </row>
    <row r="20" spans="1:30" ht="33" customHeight="1" x14ac:dyDescent="0.2">
      <c r="A20" s="9">
        <v>4</v>
      </c>
      <c r="B20" s="303" t="s">
        <v>239</v>
      </c>
      <c r="C20" s="304"/>
      <c r="D20" s="18" t="s">
        <v>238</v>
      </c>
      <c r="E20" s="59">
        <v>0.05</v>
      </c>
      <c r="F20" s="17">
        <f t="shared" si="1"/>
        <v>671874.85000000009</v>
      </c>
      <c r="G20" s="17">
        <f t="shared" si="2"/>
        <v>634015</v>
      </c>
      <c r="H20" s="14">
        <f t="shared" si="3"/>
        <v>1200</v>
      </c>
      <c r="I20" s="14">
        <f t="shared" si="3"/>
        <v>1987</v>
      </c>
      <c r="J20" s="9">
        <v>400</v>
      </c>
      <c r="K20" s="38">
        <v>433</v>
      </c>
      <c r="L20" s="9">
        <v>400</v>
      </c>
      <c r="M20" s="5">
        <v>450</v>
      </c>
      <c r="N20" s="9">
        <v>400</v>
      </c>
      <c r="O20" s="5">
        <v>1104</v>
      </c>
      <c r="P20" s="9"/>
      <c r="Q20" s="5"/>
      <c r="R20" s="13">
        <f t="shared" si="0"/>
        <v>1200</v>
      </c>
      <c r="S20" s="13">
        <f t="shared" si="0"/>
        <v>1987</v>
      </c>
      <c r="T20" s="13">
        <f t="shared" si="4"/>
        <v>787</v>
      </c>
      <c r="U20" s="22"/>
      <c r="V20" s="5">
        <f t="shared" si="5"/>
        <v>276</v>
      </c>
      <c r="W20" s="5">
        <f t="shared" si="6"/>
        <v>94.365044323358717</v>
      </c>
      <c r="X20" s="5">
        <f t="shared" si="7"/>
        <v>292.48118514546189</v>
      </c>
      <c r="Y20" s="97"/>
      <c r="Z20" s="97"/>
      <c r="AA20" s="97"/>
      <c r="AB20" s="97"/>
      <c r="AC20" s="97"/>
      <c r="AD20" s="97"/>
    </row>
    <row r="21" spans="1:30" ht="32.25" customHeight="1" x14ac:dyDescent="0.2">
      <c r="A21" s="9">
        <v>5</v>
      </c>
      <c r="B21" s="303" t="s">
        <v>240</v>
      </c>
      <c r="C21" s="304"/>
      <c r="D21" s="18" t="s">
        <v>238</v>
      </c>
      <c r="E21" s="59">
        <v>0.05</v>
      </c>
      <c r="F21" s="17">
        <f t="shared" si="1"/>
        <v>671874.85000000009</v>
      </c>
      <c r="G21" s="17">
        <f t="shared" si="2"/>
        <v>634015</v>
      </c>
      <c r="H21" s="14">
        <f t="shared" si="3"/>
        <v>12</v>
      </c>
      <c r="I21" s="14">
        <f t="shared" si="3"/>
        <v>4</v>
      </c>
      <c r="J21" s="9">
        <v>4</v>
      </c>
      <c r="K21" s="38">
        <v>0</v>
      </c>
      <c r="L21" s="9">
        <v>4</v>
      </c>
      <c r="M21" s="5">
        <v>0</v>
      </c>
      <c r="N21" s="9">
        <v>4</v>
      </c>
      <c r="O21" s="5">
        <v>4</v>
      </c>
      <c r="P21" s="9"/>
      <c r="Q21" s="5"/>
      <c r="R21" s="13">
        <f t="shared" si="0"/>
        <v>12</v>
      </c>
      <c r="S21" s="13">
        <f t="shared" si="0"/>
        <v>4</v>
      </c>
      <c r="T21" s="13">
        <f t="shared" si="4"/>
        <v>-8</v>
      </c>
      <c r="U21" s="22"/>
      <c r="V21" s="5">
        <f t="shared" si="5"/>
        <v>100</v>
      </c>
      <c r="W21" s="5">
        <f t="shared" si="6"/>
        <v>94.365044323358717</v>
      </c>
      <c r="X21" s="5">
        <f t="shared" si="7"/>
        <v>105.97144389328331</v>
      </c>
      <c r="Y21" s="97"/>
      <c r="Z21" s="97"/>
      <c r="AA21" s="97"/>
      <c r="AB21" s="97"/>
      <c r="AC21" s="97"/>
      <c r="AD21" s="97"/>
    </row>
    <row r="22" spans="1:30" ht="36" customHeight="1" x14ac:dyDescent="0.2">
      <c r="A22" s="9">
        <v>6</v>
      </c>
      <c r="B22" s="303" t="s">
        <v>241</v>
      </c>
      <c r="C22" s="304"/>
      <c r="D22" s="18" t="s">
        <v>242</v>
      </c>
      <c r="E22" s="59">
        <v>0.05</v>
      </c>
      <c r="F22" s="17">
        <f t="shared" si="1"/>
        <v>671874.85000000009</v>
      </c>
      <c r="G22" s="17">
        <f t="shared" si="2"/>
        <v>634015</v>
      </c>
      <c r="H22" s="14">
        <f t="shared" si="3"/>
        <v>3</v>
      </c>
      <c r="I22" s="14">
        <f t="shared" si="3"/>
        <v>2</v>
      </c>
      <c r="J22" s="9">
        <v>1</v>
      </c>
      <c r="K22" s="38">
        <v>0</v>
      </c>
      <c r="L22" s="9">
        <v>1</v>
      </c>
      <c r="M22" s="5">
        <v>0</v>
      </c>
      <c r="N22" s="9">
        <v>1</v>
      </c>
      <c r="O22" s="5">
        <v>2</v>
      </c>
      <c r="P22" s="9"/>
      <c r="Q22" s="5"/>
      <c r="R22" s="13">
        <f t="shared" si="0"/>
        <v>3</v>
      </c>
      <c r="S22" s="13">
        <f>K22+M22+O22+Q22</f>
        <v>2</v>
      </c>
      <c r="T22" s="13">
        <f>S22-R22</f>
        <v>-1</v>
      </c>
      <c r="U22" s="22"/>
      <c r="V22" s="5">
        <f t="shared" si="5"/>
        <v>200</v>
      </c>
      <c r="W22" s="5">
        <f t="shared" si="6"/>
        <v>94.365044323358717</v>
      </c>
      <c r="X22" s="5">
        <f t="shared" si="7"/>
        <v>211.94288778656662</v>
      </c>
      <c r="Y22" s="97"/>
      <c r="Z22" s="97"/>
      <c r="AA22" s="97"/>
      <c r="AB22" s="97"/>
      <c r="AC22" s="97"/>
      <c r="AD22" s="97"/>
    </row>
    <row r="23" spans="1:30" ht="25.5" customHeight="1" x14ac:dyDescent="0.2">
      <c r="A23" s="9">
        <v>7</v>
      </c>
      <c r="B23" s="303" t="s">
        <v>243</v>
      </c>
      <c r="C23" s="304"/>
      <c r="D23" s="18" t="s">
        <v>238</v>
      </c>
      <c r="E23" s="59">
        <v>0.05</v>
      </c>
      <c r="F23" s="17">
        <f t="shared" si="1"/>
        <v>671874.85000000009</v>
      </c>
      <c r="G23" s="17">
        <f t="shared" si="2"/>
        <v>634015</v>
      </c>
      <c r="H23" s="14">
        <f t="shared" si="3"/>
        <v>400</v>
      </c>
      <c r="I23" s="14">
        <f t="shared" si="3"/>
        <v>276</v>
      </c>
      <c r="J23" s="9">
        <v>200</v>
      </c>
      <c r="K23" s="38">
        <v>140</v>
      </c>
      <c r="L23" s="9">
        <v>100</v>
      </c>
      <c r="M23" s="5">
        <v>57</v>
      </c>
      <c r="N23" s="9">
        <v>100</v>
      </c>
      <c r="O23" s="5">
        <v>79</v>
      </c>
      <c r="P23" s="9"/>
      <c r="Q23" s="5"/>
      <c r="R23" s="13">
        <f t="shared" si="0"/>
        <v>400</v>
      </c>
      <c r="S23" s="13">
        <f>K23+M23+O23+Q23</f>
        <v>276</v>
      </c>
      <c r="T23" s="13">
        <f>S23-R23</f>
        <v>-124</v>
      </c>
      <c r="U23" s="22"/>
      <c r="V23" s="5">
        <f t="shared" si="5"/>
        <v>79</v>
      </c>
      <c r="W23" s="5">
        <f t="shared" si="6"/>
        <v>94.365044323358717</v>
      </c>
      <c r="X23" s="5">
        <f t="shared" si="7"/>
        <v>83.717440675693808</v>
      </c>
      <c r="Y23" s="97"/>
      <c r="Z23" s="97"/>
      <c r="AA23" s="97"/>
      <c r="AB23" s="97"/>
      <c r="AC23" s="97"/>
      <c r="AD23" s="97"/>
    </row>
    <row r="24" spans="1:30" ht="27" customHeight="1" x14ac:dyDescent="0.2">
      <c r="A24" s="9">
        <v>8</v>
      </c>
      <c r="B24" s="303" t="s">
        <v>244</v>
      </c>
      <c r="C24" s="304"/>
      <c r="D24" s="18" t="s">
        <v>238</v>
      </c>
      <c r="E24" s="59">
        <v>0.05</v>
      </c>
      <c r="F24" s="17">
        <f t="shared" si="1"/>
        <v>671874.85000000009</v>
      </c>
      <c r="G24" s="17">
        <f t="shared" si="2"/>
        <v>634015</v>
      </c>
      <c r="H24" s="14">
        <f t="shared" si="3"/>
        <v>350</v>
      </c>
      <c r="I24" s="14">
        <f t="shared" si="3"/>
        <v>179</v>
      </c>
      <c r="J24" s="9">
        <v>100</v>
      </c>
      <c r="K24" s="38">
        <v>40</v>
      </c>
      <c r="L24" s="9">
        <v>150</v>
      </c>
      <c r="M24" s="5">
        <v>105</v>
      </c>
      <c r="N24" s="9">
        <v>100</v>
      </c>
      <c r="O24" s="5">
        <v>34</v>
      </c>
      <c r="P24" s="9"/>
      <c r="Q24" s="5"/>
      <c r="R24" s="13">
        <f t="shared" si="0"/>
        <v>350</v>
      </c>
      <c r="S24" s="13">
        <f>K24+M24+O24+Q24</f>
        <v>179</v>
      </c>
      <c r="T24" s="13">
        <f>S24-R24</f>
        <v>-171</v>
      </c>
      <c r="U24" s="22"/>
      <c r="V24" s="5">
        <f t="shared" si="5"/>
        <v>34</v>
      </c>
      <c r="W24" s="5">
        <f t="shared" si="6"/>
        <v>94.365044323358717</v>
      </c>
      <c r="X24" s="5">
        <f t="shared" si="7"/>
        <v>36.030290923716322</v>
      </c>
      <c r="Y24" s="97"/>
      <c r="Z24" s="97"/>
      <c r="AA24" s="97"/>
      <c r="AB24" s="97"/>
      <c r="AC24" s="97"/>
      <c r="AD24" s="97"/>
    </row>
    <row r="25" spans="1:30" ht="31.5" customHeight="1" x14ac:dyDescent="0.2">
      <c r="A25" s="9">
        <v>9</v>
      </c>
      <c r="B25" s="303" t="s">
        <v>245</v>
      </c>
      <c r="C25" s="304"/>
      <c r="D25" s="18" t="s">
        <v>143</v>
      </c>
      <c r="E25" s="59">
        <v>0.05</v>
      </c>
      <c r="F25" s="17">
        <f t="shared" si="1"/>
        <v>671874.85000000009</v>
      </c>
      <c r="G25" s="17">
        <f t="shared" si="2"/>
        <v>634015</v>
      </c>
      <c r="H25" s="14">
        <f t="shared" si="3"/>
        <v>20</v>
      </c>
      <c r="I25" s="14">
        <f t="shared" si="3"/>
        <v>7</v>
      </c>
      <c r="J25" s="9">
        <v>5</v>
      </c>
      <c r="K25" s="38">
        <v>3</v>
      </c>
      <c r="L25" s="9">
        <v>10</v>
      </c>
      <c r="M25" s="5">
        <v>0</v>
      </c>
      <c r="N25" s="9">
        <v>5</v>
      </c>
      <c r="O25" s="5">
        <v>4</v>
      </c>
      <c r="P25" s="9"/>
      <c r="Q25" s="5"/>
      <c r="R25" s="13">
        <f t="shared" si="0"/>
        <v>20</v>
      </c>
      <c r="S25" s="13">
        <f>K25+M25+O25+Q25</f>
        <v>7</v>
      </c>
      <c r="T25" s="13">
        <f>S25-R25</f>
        <v>-13</v>
      </c>
      <c r="U25" s="22"/>
      <c r="V25" s="5">
        <f t="shared" si="5"/>
        <v>80</v>
      </c>
      <c r="W25" s="5">
        <f t="shared" si="6"/>
        <v>94.365044323358717</v>
      </c>
      <c r="X25" s="5">
        <f t="shared" si="7"/>
        <v>84.777155114626638</v>
      </c>
      <c r="Y25" s="97"/>
      <c r="Z25" s="97"/>
      <c r="AA25" s="97"/>
      <c r="AB25" s="97"/>
      <c r="AC25" s="97"/>
      <c r="AD25" s="97"/>
    </row>
    <row r="26" spans="1:30" ht="34.5" customHeight="1" x14ac:dyDescent="0.2">
      <c r="A26" s="9">
        <v>10</v>
      </c>
      <c r="B26" s="303" t="s">
        <v>246</v>
      </c>
      <c r="C26" s="304"/>
      <c r="D26" s="18" t="s">
        <v>89</v>
      </c>
      <c r="E26" s="59">
        <v>0.05</v>
      </c>
      <c r="F26" s="17">
        <f t="shared" si="1"/>
        <v>671874.85000000009</v>
      </c>
      <c r="G26" s="17">
        <f t="shared" si="2"/>
        <v>634015</v>
      </c>
      <c r="H26" s="14">
        <f t="shared" si="3"/>
        <v>9</v>
      </c>
      <c r="I26" s="14">
        <f t="shared" si="3"/>
        <v>9</v>
      </c>
      <c r="J26" s="9">
        <v>3</v>
      </c>
      <c r="K26" s="38">
        <v>3</v>
      </c>
      <c r="L26" s="9">
        <v>3</v>
      </c>
      <c r="M26" s="5">
        <v>3</v>
      </c>
      <c r="N26" s="9">
        <v>3</v>
      </c>
      <c r="O26" s="5">
        <v>3</v>
      </c>
      <c r="P26" s="9"/>
      <c r="Q26" s="5"/>
      <c r="R26" s="13">
        <f t="shared" si="0"/>
        <v>9</v>
      </c>
      <c r="S26" s="13">
        <f t="shared" si="0"/>
        <v>9</v>
      </c>
      <c r="T26" s="13">
        <f t="shared" si="4"/>
        <v>0</v>
      </c>
      <c r="U26" s="22"/>
      <c r="V26" s="5">
        <f t="shared" si="5"/>
        <v>100</v>
      </c>
      <c r="W26" s="5">
        <f t="shared" si="6"/>
        <v>94.365044323358717</v>
      </c>
      <c r="X26" s="5">
        <f t="shared" si="7"/>
        <v>105.97144389328331</v>
      </c>
      <c r="Y26" s="97"/>
      <c r="Z26" s="97"/>
      <c r="AA26" s="97"/>
      <c r="AB26" s="97"/>
      <c r="AC26" s="97"/>
      <c r="AD26" s="97"/>
    </row>
    <row r="27" spans="1:30" ht="26.25" customHeight="1" x14ac:dyDescent="0.2">
      <c r="A27" s="9">
        <v>11</v>
      </c>
      <c r="B27" s="303" t="s">
        <v>247</v>
      </c>
      <c r="C27" s="304"/>
      <c r="D27" s="18" t="s">
        <v>238</v>
      </c>
      <c r="E27" s="59">
        <v>0.05</v>
      </c>
      <c r="F27" s="17">
        <f t="shared" si="1"/>
        <v>671874.85000000009</v>
      </c>
      <c r="G27" s="17">
        <f t="shared" si="2"/>
        <v>634015</v>
      </c>
      <c r="H27" s="14">
        <f t="shared" si="3"/>
        <v>30</v>
      </c>
      <c r="I27" s="14">
        <f t="shared" si="3"/>
        <v>31</v>
      </c>
      <c r="J27" s="9">
        <v>10</v>
      </c>
      <c r="K27" s="38">
        <v>24</v>
      </c>
      <c r="L27" s="9">
        <v>10</v>
      </c>
      <c r="M27" s="5">
        <v>5</v>
      </c>
      <c r="N27" s="9">
        <v>10</v>
      </c>
      <c r="O27" s="5">
        <v>2</v>
      </c>
      <c r="P27" s="9"/>
      <c r="Q27" s="5"/>
      <c r="R27" s="13">
        <f t="shared" si="0"/>
        <v>30</v>
      </c>
      <c r="S27" s="13">
        <f t="shared" si="0"/>
        <v>31</v>
      </c>
      <c r="T27" s="13">
        <f t="shared" si="4"/>
        <v>1</v>
      </c>
      <c r="U27" s="22"/>
      <c r="V27" s="5">
        <f t="shared" si="5"/>
        <v>20</v>
      </c>
      <c r="W27" s="5">
        <f t="shared" si="6"/>
        <v>94.365044323358717</v>
      </c>
      <c r="X27" s="5">
        <f t="shared" si="7"/>
        <v>21.194288778656659</v>
      </c>
      <c r="Y27" s="97"/>
      <c r="Z27" s="97"/>
      <c r="AA27" s="97"/>
      <c r="AB27" s="97"/>
      <c r="AC27" s="97"/>
      <c r="AD27" s="97"/>
    </row>
    <row r="28" spans="1:30" ht="30" customHeight="1" x14ac:dyDescent="0.2">
      <c r="A28" s="9">
        <v>12</v>
      </c>
      <c r="B28" s="303" t="s">
        <v>248</v>
      </c>
      <c r="C28" s="304"/>
      <c r="D28" s="18" t="s">
        <v>169</v>
      </c>
      <c r="E28" s="59">
        <v>0.05</v>
      </c>
      <c r="F28" s="17">
        <f t="shared" si="1"/>
        <v>671874.85000000009</v>
      </c>
      <c r="G28" s="17">
        <f t="shared" si="2"/>
        <v>634015</v>
      </c>
      <c r="H28" s="14">
        <f t="shared" si="3"/>
        <v>9</v>
      </c>
      <c r="I28" s="14">
        <f t="shared" si="3"/>
        <v>6</v>
      </c>
      <c r="J28" s="9">
        <v>3</v>
      </c>
      <c r="K28" s="38">
        <v>3</v>
      </c>
      <c r="L28" s="9">
        <v>3</v>
      </c>
      <c r="M28" s="5">
        <v>1</v>
      </c>
      <c r="N28" s="9">
        <v>3</v>
      </c>
      <c r="O28" s="5">
        <v>2</v>
      </c>
      <c r="P28" s="9"/>
      <c r="Q28" s="5"/>
      <c r="R28" s="13">
        <f t="shared" si="0"/>
        <v>9</v>
      </c>
      <c r="S28" s="13">
        <f t="shared" si="0"/>
        <v>6</v>
      </c>
      <c r="T28" s="13">
        <f t="shared" si="4"/>
        <v>-3</v>
      </c>
      <c r="U28" s="58"/>
      <c r="V28" s="5">
        <f t="shared" si="5"/>
        <v>66.666666666666657</v>
      </c>
      <c r="W28" s="5">
        <f t="shared" si="6"/>
        <v>94.365044323358717</v>
      </c>
      <c r="X28" s="5">
        <f t="shared" si="7"/>
        <v>70.647629262188858</v>
      </c>
      <c r="Y28" s="97"/>
      <c r="Z28" s="97"/>
      <c r="AA28" s="97"/>
      <c r="AB28" s="97"/>
      <c r="AC28" s="97"/>
      <c r="AD28" s="97"/>
    </row>
    <row r="29" spans="1:30" ht="23.25" customHeight="1" x14ac:dyDescent="0.2">
      <c r="A29" s="9">
        <v>13</v>
      </c>
      <c r="B29" s="303" t="s">
        <v>249</v>
      </c>
      <c r="C29" s="304"/>
      <c r="D29" s="18" t="s">
        <v>169</v>
      </c>
      <c r="E29" s="59">
        <v>0.05</v>
      </c>
      <c r="F29" s="17">
        <f t="shared" si="1"/>
        <v>671874.85000000009</v>
      </c>
      <c r="G29" s="17">
        <f t="shared" si="2"/>
        <v>634015</v>
      </c>
      <c r="H29" s="14">
        <f t="shared" si="3"/>
        <v>90</v>
      </c>
      <c r="I29" s="14">
        <f t="shared" si="3"/>
        <v>102</v>
      </c>
      <c r="J29" s="9">
        <v>30</v>
      </c>
      <c r="K29" s="38">
        <v>45</v>
      </c>
      <c r="L29" s="9">
        <v>30</v>
      </c>
      <c r="M29" s="5">
        <v>55</v>
      </c>
      <c r="N29" s="9">
        <v>30</v>
      </c>
      <c r="O29" s="5">
        <v>2</v>
      </c>
      <c r="P29" s="9"/>
      <c r="Q29" s="5"/>
      <c r="R29" s="13">
        <f t="shared" si="0"/>
        <v>90</v>
      </c>
      <c r="S29" s="13">
        <f t="shared" si="0"/>
        <v>102</v>
      </c>
      <c r="T29" s="13">
        <f t="shared" si="4"/>
        <v>12</v>
      </c>
      <c r="U29" s="58"/>
      <c r="V29" s="5">
        <f t="shared" si="5"/>
        <v>6.666666666666667</v>
      </c>
      <c r="W29" s="5">
        <f t="shared" si="6"/>
        <v>94.365044323358717</v>
      </c>
      <c r="X29" s="5">
        <f t="shared" si="7"/>
        <v>7.0647629262188874</v>
      </c>
      <c r="Y29" s="97"/>
      <c r="Z29" s="97"/>
      <c r="AA29" s="97"/>
      <c r="AB29" s="97"/>
      <c r="AC29" s="97"/>
      <c r="AD29" s="97"/>
    </row>
    <row r="30" spans="1:30" ht="23.25" customHeight="1" x14ac:dyDescent="0.2">
      <c r="A30" s="9">
        <v>14</v>
      </c>
      <c r="B30" s="355" t="s">
        <v>250</v>
      </c>
      <c r="C30" s="356"/>
      <c r="D30" s="18" t="s">
        <v>251</v>
      </c>
      <c r="E30" s="59">
        <v>0.05</v>
      </c>
      <c r="F30" s="17">
        <f t="shared" si="1"/>
        <v>671874.85000000009</v>
      </c>
      <c r="G30" s="17">
        <f t="shared" si="2"/>
        <v>634015</v>
      </c>
      <c r="H30" s="14">
        <f t="shared" si="3"/>
        <v>9</v>
      </c>
      <c r="I30" s="14">
        <f t="shared" si="3"/>
        <v>9</v>
      </c>
      <c r="J30" s="9">
        <v>3</v>
      </c>
      <c r="K30" s="38">
        <v>6</v>
      </c>
      <c r="L30" s="9">
        <v>3</v>
      </c>
      <c r="M30" s="5">
        <v>1</v>
      </c>
      <c r="N30" s="9">
        <v>3</v>
      </c>
      <c r="O30" s="5">
        <v>2</v>
      </c>
      <c r="P30" s="9"/>
      <c r="Q30" s="5"/>
      <c r="R30" s="13">
        <f t="shared" si="0"/>
        <v>9</v>
      </c>
      <c r="S30" s="13">
        <f t="shared" si="0"/>
        <v>9</v>
      </c>
      <c r="T30" s="13">
        <f t="shared" si="4"/>
        <v>0</v>
      </c>
      <c r="U30" s="58"/>
      <c r="V30" s="5">
        <f t="shared" si="5"/>
        <v>66.666666666666657</v>
      </c>
      <c r="W30" s="5">
        <f t="shared" si="6"/>
        <v>94.365044323358717</v>
      </c>
      <c r="X30" s="5">
        <f t="shared" si="7"/>
        <v>70.647629262188858</v>
      </c>
      <c r="Y30" s="97"/>
      <c r="Z30" s="97"/>
      <c r="AA30" s="97"/>
      <c r="AB30" s="97"/>
      <c r="AC30" s="97"/>
      <c r="AD30" s="97"/>
    </row>
    <row r="31" spans="1:30" ht="23.25" customHeight="1" x14ac:dyDescent="0.2">
      <c r="A31" s="9">
        <v>15</v>
      </c>
      <c r="B31" s="355" t="s">
        <v>252</v>
      </c>
      <c r="C31" s="356"/>
      <c r="D31" s="18" t="s">
        <v>238</v>
      </c>
      <c r="E31" s="59">
        <v>0.05</v>
      </c>
      <c r="F31" s="17">
        <f t="shared" si="1"/>
        <v>671874.85000000009</v>
      </c>
      <c r="G31" s="17">
        <f t="shared" si="2"/>
        <v>634015</v>
      </c>
      <c r="H31" s="14">
        <f t="shared" si="3"/>
        <v>1650</v>
      </c>
      <c r="I31" s="14">
        <f t="shared" si="3"/>
        <v>1919</v>
      </c>
      <c r="J31" s="9">
        <v>550</v>
      </c>
      <c r="K31" s="38">
        <v>733</v>
      </c>
      <c r="L31" s="9">
        <v>550</v>
      </c>
      <c r="M31" s="5">
        <v>695</v>
      </c>
      <c r="N31" s="9">
        <v>550</v>
      </c>
      <c r="O31" s="5">
        <v>491</v>
      </c>
      <c r="P31" s="9"/>
      <c r="Q31" s="5"/>
      <c r="R31" s="13">
        <f t="shared" si="0"/>
        <v>1650</v>
      </c>
      <c r="S31" s="13">
        <f t="shared" si="0"/>
        <v>1919</v>
      </c>
      <c r="T31" s="13">
        <f t="shared" si="4"/>
        <v>269</v>
      </c>
      <c r="U31" s="58"/>
      <c r="V31" s="5">
        <f t="shared" si="5"/>
        <v>89.272727272727266</v>
      </c>
      <c r="W31" s="5">
        <f t="shared" si="6"/>
        <v>94.365044323358717</v>
      </c>
      <c r="X31" s="5">
        <f t="shared" si="7"/>
        <v>94.603598093822001</v>
      </c>
      <c r="Y31" s="97"/>
      <c r="Z31" s="97"/>
      <c r="AA31" s="97"/>
      <c r="AB31" s="97"/>
      <c r="AC31" s="97"/>
      <c r="AD31" s="97"/>
    </row>
    <row r="32" spans="1:30" ht="33.75" customHeight="1" x14ac:dyDescent="0.2">
      <c r="A32" s="9">
        <v>16</v>
      </c>
      <c r="B32" s="357" t="s">
        <v>253</v>
      </c>
      <c r="C32" s="358"/>
      <c r="D32" s="18" t="s">
        <v>238</v>
      </c>
      <c r="E32" s="59">
        <v>0.05</v>
      </c>
      <c r="F32" s="17">
        <f t="shared" si="1"/>
        <v>671874.85000000009</v>
      </c>
      <c r="G32" s="17">
        <f t="shared" si="2"/>
        <v>634015</v>
      </c>
      <c r="H32" s="14">
        <f t="shared" si="3"/>
        <v>1350</v>
      </c>
      <c r="I32" s="14">
        <f t="shared" si="3"/>
        <v>1572</v>
      </c>
      <c r="J32" s="9">
        <v>450</v>
      </c>
      <c r="K32" s="38">
        <v>688</v>
      </c>
      <c r="L32" s="9">
        <v>450</v>
      </c>
      <c r="M32" s="5">
        <v>598</v>
      </c>
      <c r="N32" s="9">
        <v>450</v>
      </c>
      <c r="O32" s="5">
        <v>286</v>
      </c>
      <c r="P32" s="9"/>
      <c r="Q32" s="5"/>
      <c r="R32" s="13">
        <f>J32+L32+N32+P32</f>
        <v>1350</v>
      </c>
      <c r="S32" s="13">
        <f t="shared" si="0"/>
        <v>1572</v>
      </c>
      <c r="T32" s="13">
        <f t="shared" si="4"/>
        <v>222</v>
      </c>
      <c r="U32" s="58"/>
      <c r="V32" s="5">
        <f t="shared" si="5"/>
        <v>63.555555555555557</v>
      </c>
      <c r="W32" s="5">
        <f t="shared" si="6"/>
        <v>94.365044323358717</v>
      </c>
      <c r="X32" s="5">
        <f t="shared" si="7"/>
        <v>67.350739896620055</v>
      </c>
      <c r="Y32" s="97"/>
      <c r="Z32" s="97"/>
      <c r="AA32" s="97"/>
      <c r="AB32" s="97"/>
      <c r="AC32" s="97"/>
      <c r="AD32" s="97"/>
    </row>
    <row r="33" spans="1:31" ht="33.75" customHeight="1" x14ac:dyDescent="0.2">
      <c r="A33" s="9">
        <v>17</v>
      </c>
      <c r="B33" s="357" t="s">
        <v>254</v>
      </c>
      <c r="C33" s="358"/>
      <c r="D33" s="18" t="s">
        <v>255</v>
      </c>
      <c r="E33" s="59">
        <v>0.05</v>
      </c>
      <c r="F33" s="17">
        <f t="shared" si="1"/>
        <v>671874.85000000009</v>
      </c>
      <c r="G33" s="17">
        <f t="shared" si="2"/>
        <v>634015</v>
      </c>
      <c r="H33" s="14">
        <f t="shared" si="3"/>
        <v>255</v>
      </c>
      <c r="I33" s="14">
        <f t="shared" si="3"/>
        <v>366</v>
      </c>
      <c r="J33" s="9">
        <v>85</v>
      </c>
      <c r="K33" s="38">
        <v>206</v>
      </c>
      <c r="L33" s="9">
        <v>85</v>
      </c>
      <c r="M33" s="5">
        <v>73</v>
      </c>
      <c r="N33" s="9">
        <v>85</v>
      </c>
      <c r="O33" s="5">
        <v>87</v>
      </c>
      <c r="P33" s="9"/>
      <c r="Q33" s="5"/>
      <c r="R33" s="13">
        <f t="shared" si="0"/>
        <v>255</v>
      </c>
      <c r="S33" s="13">
        <f t="shared" si="0"/>
        <v>366</v>
      </c>
      <c r="T33" s="13">
        <f t="shared" si="4"/>
        <v>111</v>
      </c>
      <c r="U33" s="58"/>
      <c r="V33" s="5">
        <f t="shared" si="5"/>
        <v>102.35294117647058</v>
      </c>
      <c r="W33" s="5">
        <f t="shared" si="6"/>
        <v>94.365044323358717</v>
      </c>
      <c r="X33" s="5">
        <f t="shared" si="7"/>
        <v>108.46488963194878</v>
      </c>
      <c r="Y33" s="97"/>
      <c r="Z33" s="97"/>
      <c r="AA33" s="97"/>
      <c r="AB33" s="97"/>
      <c r="AC33" s="97"/>
      <c r="AD33" s="97"/>
    </row>
    <row r="34" spans="1:31" ht="33.75" customHeight="1" x14ac:dyDescent="0.2">
      <c r="A34" s="9">
        <v>18</v>
      </c>
      <c r="B34" s="357" t="s">
        <v>256</v>
      </c>
      <c r="C34" s="358"/>
      <c r="D34" s="18" t="s">
        <v>44</v>
      </c>
      <c r="E34" s="59">
        <v>0.05</v>
      </c>
      <c r="F34" s="17">
        <f t="shared" si="1"/>
        <v>671874.85000000009</v>
      </c>
      <c r="G34" s="17">
        <f t="shared" si="2"/>
        <v>634015</v>
      </c>
      <c r="H34" s="14">
        <f t="shared" si="3"/>
        <v>9</v>
      </c>
      <c r="I34" s="14">
        <f t="shared" si="3"/>
        <v>9</v>
      </c>
      <c r="J34" s="9">
        <v>3</v>
      </c>
      <c r="K34" s="38">
        <v>3</v>
      </c>
      <c r="L34" s="9">
        <v>3</v>
      </c>
      <c r="M34" s="5">
        <v>3</v>
      </c>
      <c r="N34" s="9">
        <v>3</v>
      </c>
      <c r="O34" s="5">
        <v>3</v>
      </c>
      <c r="P34" s="9"/>
      <c r="Q34" s="5"/>
      <c r="R34" s="13">
        <f t="shared" si="0"/>
        <v>9</v>
      </c>
      <c r="S34" s="13">
        <f t="shared" si="0"/>
        <v>9</v>
      </c>
      <c r="T34" s="13">
        <f t="shared" si="4"/>
        <v>0</v>
      </c>
      <c r="U34" s="58"/>
      <c r="V34" s="5">
        <f t="shared" si="5"/>
        <v>100</v>
      </c>
      <c r="W34" s="5">
        <f t="shared" si="6"/>
        <v>94.365044323358717</v>
      </c>
      <c r="X34" s="5">
        <f t="shared" si="7"/>
        <v>105.97144389328331</v>
      </c>
      <c r="Y34" s="97"/>
      <c r="Z34" s="97"/>
      <c r="AA34" s="97"/>
      <c r="AB34" s="97"/>
      <c r="AC34" s="97"/>
      <c r="AD34" s="97"/>
    </row>
    <row r="35" spans="1:31" s="1" customFormat="1" ht="21.75" customHeight="1" x14ac:dyDescent="0.2">
      <c r="A35" s="359" t="s">
        <v>24</v>
      </c>
      <c r="B35" s="360"/>
      <c r="C35" s="361"/>
      <c r="D35" s="60"/>
      <c r="E35" s="98">
        <f>SUM(E17:E34)</f>
        <v>1.0000000000000002</v>
      </c>
      <c r="F35" s="47">
        <f>SEGUIMIENTO!D8</f>
        <v>13437497</v>
      </c>
      <c r="G35" s="47">
        <f>SEGUIMIENTO!E8</f>
        <v>12680300</v>
      </c>
      <c r="H35" s="60">
        <f t="shared" ref="H35:Q35" si="8">SUM(H17:H34)</f>
        <v>5495</v>
      </c>
      <c r="I35" s="60">
        <f t="shared" si="8"/>
        <v>6541</v>
      </c>
      <c r="J35" s="60">
        <f t="shared" si="8"/>
        <v>1880</v>
      </c>
      <c r="K35" s="60">
        <f t="shared" si="8"/>
        <v>2348</v>
      </c>
      <c r="L35" s="60">
        <f t="shared" si="8"/>
        <v>1835</v>
      </c>
      <c r="M35" s="60">
        <f t="shared" si="8"/>
        <v>2058</v>
      </c>
      <c r="N35" s="60">
        <f t="shared" si="8"/>
        <v>1780</v>
      </c>
      <c r="O35" s="60">
        <f t="shared" si="8"/>
        <v>2135</v>
      </c>
      <c r="P35" s="60">
        <f t="shared" si="8"/>
        <v>0</v>
      </c>
      <c r="Q35" s="60">
        <f t="shared" si="8"/>
        <v>0</v>
      </c>
      <c r="R35" s="5">
        <f t="shared" si="0"/>
        <v>5495</v>
      </c>
      <c r="S35" s="5">
        <f t="shared" si="0"/>
        <v>6541</v>
      </c>
      <c r="T35" s="5">
        <f t="shared" si="4"/>
        <v>1046</v>
      </c>
      <c r="U35" s="5"/>
      <c r="V35" s="5">
        <f t="shared" si="5"/>
        <v>119.9438202247191</v>
      </c>
      <c r="W35" s="5">
        <f t="shared" si="6"/>
        <v>94.365044323358731</v>
      </c>
      <c r="X35" s="5">
        <f t="shared" si="7"/>
        <v>127.10619815289877</v>
      </c>
      <c r="Y35" s="23"/>
      <c r="Z35" s="23"/>
      <c r="AA35" s="23"/>
      <c r="AB35" s="23"/>
      <c r="AC35" s="23"/>
      <c r="AD35" s="23"/>
    </row>
    <row r="36" spans="1:31" s="6" customFormat="1" ht="14.25" customHeight="1" x14ac:dyDescent="0.2">
      <c r="F36" s="10"/>
    </row>
    <row r="37" spans="1:31" s="6" customFormat="1" ht="14.25" customHeight="1" x14ac:dyDescent="0.2">
      <c r="B37" s="11" t="s">
        <v>25</v>
      </c>
      <c r="F37" s="10"/>
      <c r="H37" s="6" t="s">
        <v>26</v>
      </c>
    </row>
    <row r="38" spans="1:31" ht="18.75" x14ac:dyDescent="0.3">
      <c r="C38" s="99" t="s">
        <v>257</v>
      </c>
      <c r="D38" s="100"/>
      <c r="E38" s="100"/>
      <c r="F38" s="100"/>
      <c r="G38" s="100"/>
      <c r="H38" s="100"/>
      <c r="I38" s="100"/>
      <c r="J38" s="100"/>
      <c r="K38" s="100"/>
    </row>
    <row r="39" spans="1:31" ht="18.75" x14ac:dyDescent="0.3">
      <c r="A39" s="362"/>
      <c r="B39" s="362"/>
      <c r="C39" s="362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S39" s="362"/>
      <c r="T39" s="362"/>
      <c r="U39" s="362"/>
      <c r="V39" s="362"/>
      <c r="W39" s="362"/>
      <c r="X39" s="362"/>
      <c r="Y39" s="101"/>
      <c r="Z39" s="101"/>
      <c r="AA39" s="101"/>
      <c r="AB39" s="101"/>
      <c r="AC39" s="101"/>
      <c r="AD39" s="101"/>
    </row>
    <row r="40" spans="1:31" ht="18.75" x14ac:dyDescent="0.3">
      <c r="A40" s="362"/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101"/>
      <c r="Z40" s="101"/>
      <c r="AA40" s="101"/>
      <c r="AB40" s="101"/>
      <c r="AC40" s="101"/>
      <c r="AD40" s="101"/>
    </row>
    <row r="41" spans="1:3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50"/>
      <c r="V41" s="50"/>
      <c r="W41" s="317"/>
      <c r="X41" s="317"/>
      <c r="Y41" s="23"/>
      <c r="Z41" s="23"/>
      <c r="AA41" s="23"/>
      <c r="AB41" s="23"/>
      <c r="AC41" s="23"/>
      <c r="AD41" s="23"/>
      <c r="AE41" s="6"/>
    </row>
    <row r="42" spans="1:31" x14ac:dyDescent="0.2">
      <c r="A42" s="289" t="s">
        <v>57</v>
      </c>
      <c r="B42" s="289"/>
      <c r="C42" s="289"/>
      <c r="D42" s="287"/>
      <c r="E42" s="287"/>
      <c r="F42" s="287"/>
      <c r="G42" s="6"/>
      <c r="H42" s="6"/>
      <c r="I42" s="6"/>
      <c r="J42" s="6"/>
      <c r="K42" s="11" t="s">
        <v>258</v>
      </c>
      <c r="L42" s="11"/>
      <c r="M42" s="11"/>
      <c r="N42" s="11"/>
      <c r="O42" s="11"/>
      <c r="P42" s="11"/>
      <c r="Q42" s="11"/>
      <c r="R42" s="11"/>
      <c r="S42" s="11"/>
      <c r="T42" s="11"/>
      <c r="U42" s="289" t="s">
        <v>259</v>
      </c>
      <c r="V42" s="289"/>
      <c r="W42" s="289"/>
      <c r="X42" s="289"/>
      <c r="Y42" s="11"/>
      <c r="Z42" s="11"/>
      <c r="AA42" s="11"/>
      <c r="AB42" s="11"/>
      <c r="AC42" s="11"/>
      <c r="AD42" s="11"/>
      <c r="AE42" s="11"/>
    </row>
    <row r="43" spans="1:31" x14ac:dyDescent="0.2">
      <c r="A43" s="287" t="s">
        <v>56</v>
      </c>
      <c r="B43" s="287"/>
      <c r="C43" s="287"/>
      <c r="D43" s="287"/>
      <c r="E43" s="287"/>
      <c r="F43" s="287"/>
      <c r="G43" s="6"/>
      <c r="H43" s="6"/>
      <c r="I43" s="6"/>
      <c r="J43" s="6"/>
      <c r="K43" s="11" t="s">
        <v>260</v>
      </c>
      <c r="L43" s="11"/>
      <c r="M43" s="11"/>
      <c r="N43" s="11"/>
      <c r="O43" s="11"/>
      <c r="P43" s="11"/>
      <c r="Q43" s="11"/>
      <c r="R43" s="11"/>
      <c r="S43" s="11"/>
      <c r="T43" s="11"/>
      <c r="U43" s="287" t="s">
        <v>261</v>
      </c>
      <c r="V43" s="287"/>
      <c r="W43" s="287"/>
      <c r="X43" s="287"/>
      <c r="Y43" s="11"/>
      <c r="Z43" s="11"/>
      <c r="AA43" s="11"/>
      <c r="AB43" s="11"/>
      <c r="AC43" s="11"/>
      <c r="AD43" s="11"/>
      <c r="AE43" s="11"/>
    </row>
  </sheetData>
  <sheetProtection sheet="1" objects="1" scenarios="1"/>
  <mergeCells count="49">
    <mergeCell ref="D43:F43"/>
    <mergeCell ref="U43:X43"/>
    <mergeCell ref="A39:X39"/>
    <mergeCell ref="A40:X40"/>
    <mergeCell ref="W41:X41"/>
    <mergeCell ref="A42:C42"/>
    <mergeCell ref="D42:F42"/>
    <mergeCell ref="U42:X42"/>
    <mergeCell ref="B32:C32"/>
    <mergeCell ref="B33:C33"/>
    <mergeCell ref="B34:C34"/>
    <mergeCell ref="A35:C35"/>
    <mergeCell ref="A43:C43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A6:X6"/>
    <mergeCell ref="A13:X13"/>
    <mergeCell ref="A14:X14"/>
    <mergeCell ref="A15:C15"/>
    <mergeCell ref="D15:D16"/>
    <mergeCell ref="E15:E16"/>
    <mergeCell ref="F15:G15"/>
    <mergeCell ref="H15:I15"/>
    <mergeCell ref="J15:K15"/>
    <mergeCell ref="L15:M15"/>
    <mergeCell ref="N15:O15"/>
    <mergeCell ref="P15:Q15"/>
    <mergeCell ref="R15:T15"/>
    <mergeCell ref="U15:U16"/>
    <mergeCell ref="V15:X15"/>
    <mergeCell ref="B16:C16"/>
    <mergeCell ref="A1:X1"/>
    <mergeCell ref="A2:X2"/>
    <mergeCell ref="A3:X3"/>
    <mergeCell ref="A4:X4"/>
    <mergeCell ref="A5:X5"/>
  </mergeCells>
  <pageMargins left="0.11811023622047245" right="0.11811023622047245" top="0.35433070866141736" bottom="0.35433070866141736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A17" workbookViewId="0">
      <selection activeCell="O18" sqref="O18:O22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40.7109375" style="36" customWidth="1"/>
    <col min="4" max="4" width="12.7109375" style="36" customWidth="1"/>
    <col min="5" max="5" width="10.5703125" style="36" customWidth="1"/>
    <col min="6" max="6" width="12.42578125" style="36" bestFit="1" customWidth="1"/>
    <col min="7" max="7" width="11.140625" style="36" customWidth="1"/>
    <col min="8" max="8" width="9.85546875" style="36" hidden="1" customWidth="1"/>
    <col min="9" max="9" width="8.85546875" style="36" hidden="1" customWidth="1"/>
    <col min="10" max="10" width="9.7109375" style="36" hidden="1" customWidth="1"/>
    <col min="11" max="11" width="8.85546875" style="36" hidden="1" customWidth="1"/>
    <col min="12" max="12" width="10" style="36" hidden="1" customWidth="1"/>
    <col min="13" max="13" width="8.85546875" style="36" hidden="1" customWidth="1"/>
    <col min="14" max="14" width="9.85546875" style="36" customWidth="1"/>
    <col min="15" max="15" width="8.85546875" style="36" customWidth="1"/>
    <col min="16" max="16" width="9.85546875" style="36" hidden="1" customWidth="1"/>
    <col min="17" max="17" width="8.85546875" style="36" hidden="1" customWidth="1"/>
    <col min="18" max="18" width="9.42578125" style="36" customWidth="1"/>
    <col min="19" max="20" width="8.85546875" style="36" customWidth="1"/>
    <col min="21" max="21" width="22.4257812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t="12.75" hidden="1" customHeight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t="12.75" hidden="1" customHeight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ht="12.75" customHeight="1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11" t="s">
        <v>36</v>
      </c>
      <c r="B7" s="6"/>
      <c r="C7" s="11" t="s">
        <v>188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Q7" s="6"/>
    </row>
    <row r="8" spans="1:24" x14ac:dyDescent="0.2">
      <c r="A8" s="30" t="s">
        <v>0</v>
      </c>
      <c r="B8" s="30"/>
      <c r="C8" s="30" t="s">
        <v>229</v>
      </c>
      <c r="D8" s="1"/>
      <c r="E8" s="1"/>
      <c r="F8" s="1"/>
      <c r="G8" s="1"/>
      <c r="H8" s="1"/>
      <c r="I8" s="1"/>
      <c r="J8" s="1"/>
      <c r="K8" s="1"/>
      <c r="L8" s="6"/>
      <c r="M8" s="6"/>
      <c r="N8" s="6"/>
      <c r="O8" s="6"/>
      <c r="P8" s="6"/>
      <c r="Q8" s="6"/>
    </row>
    <row r="9" spans="1:24" x14ac:dyDescent="0.2">
      <c r="A9" s="30" t="s">
        <v>63</v>
      </c>
      <c r="B9" s="31"/>
      <c r="C9" s="30" t="s">
        <v>262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30" t="s">
        <v>6</v>
      </c>
      <c r="B10" s="31"/>
      <c r="C10" s="30" t="s">
        <v>140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30" t="s">
        <v>38</v>
      </c>
      <c r="B11" s="31"/>
      <c r="C11" s="30" t="s">
        <v>263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  <c r="U12" s="46"/>
      <c r="X12" s="46"/>
    </row>
    <row r="13" spans="1:24" x14ac:dyDescent="0.2">
      <c r="A13" s="309" t="s">
        <v>3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</row>
    <row r="14" spans="1:24" ht="33" customHeight="1" x14ac:dyDescent="0.2">
      <c r="A14" s="292" t="s">
        <v>264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</row>
    <row r="15" spans="1:24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24" ht="12.75" customHeight="1" x14ac:dyDescent="0.2">
      <c r="A16" s="290" t="s">
        <v>4</v>
      </c>
      <c r="B16" s="306"/>
      <c r="C16" s="291"/>
      <c r="D16" s="293" t="s">
        <v>7</v>
      </c>
      <c r="E16" s="293" t="s">
        <v>17</v>
      </c>
      <c r="F16" s="301" t="s">
        <v>18</v>
      </c>
      <c r="G16" s="302"/>
      <c r="H16" s="301" t="s">
        <v>19</v>
      </c>
      <c r="I16" s="302"/>
      <c r="J16" s="290" t="s">
        <v>13</v>
      </c>
      <c r="K16" s="291"/>
      <c r="L16" s="290" t="s">
        <v>9</v>
      </c>
      <c r="M16" s="291"/>
      <c r="N16" s="290" t="s">
        <v>12</v>
      </c>
      <c r="O16" s="291"/>
      <c r="P16" s="290" t="s">
        <v>14</v>
      </c>
      <c r="Q16" s="291"/>
      <c r="R16" s="288" t="s">
        <v>27</v>
      </c>
      <c r="S16" s="288"/>
      <c r="T16" s="288"/>
      <c r="U16" s="311" t="s">
        <v>28</v>
      </c>
      <c r="V16" s="301" t="s">
        <v>30</v>
      </c>
      <c r="W16" s="305"/>
      <c r="X16" s="302"/>
    </row>
    <row r="17" spans="1:24" ht="20.25" customHeight="1" x14ac:dyDescent="0.2">
      <c r="A17" s="2" t="s">
        <v>16</v>
      </c>
      <c r="B17" s="288" t="s">
        <v>5</v>
      </c>
      <c r="C17" s="288"/>
      <c r="D17" s="294"/>
      <c r="E17" s="294"/>
      <c r="F17" s="8" t="s">
        <v>20</v>
      </c>
      <c r="G17" s="8" t="s">
        <v>21</v>
      </c>
      <c r="H17" s="8" t="s">
        <v>22</v>
      </c>
      <c r="I17" s="8" t="s">
        <v>23</v>
      </c>
      <c r="J17" s="3" t="s">
        <v>10</v>
      </c>
      <c r="K17" s="3" t="s">
        <v>11</v>
      </c>
      <c r="L17" s="3" t="s">
        <v>10</v>
      </c>
      <c r="M17" s="3" t="s">
        <v>11</v>
      </c>
      <c r="N17" s="3" t="s">
        <v>10</v>
      </c>
      <c r="O17" s="3" t="s">
        <v>11</v>
      </c>
      <c r="P17" s="3" t="s">
        <v>10</v>
      </c>
      <c r="Q17" s="3" t="s">
        <v>11</v>
      </c>
      <c r="R17" s="3" t="s">
        <v>10</v>
      </c>
      <c r="S17" s="3" t="s">
        <v>11</v>
      </c>
      <c r="T17" s="3" t="s">
        <v>29</v>
      </c>
      <c r="U17" s="311"/>
      <c r="V17" s="8" t="s">
        <v>31</v>
      </c>
      <c r="W17" s="8" t="s">
        <v>32</v>
      </c>
      <c r="X17" s="8" t="s">
        <v>33</v>
      </c>
    </row>
    <row r="18" spans="1:24" ht="39.75" customHeight="1" x14ac:dyDescent="0.2">
      <c r="A18" s="9">
        <v>1</v>
      </c>
      <c r="B18" s="303" t="s">
        <v>265</v>
      </c>
      <c r="C18" s="304"/>
      <c r="D18" s="18" t="s">
        <v>238</v>
      </c>
      <c r="E18" s="91">
        <v>0.4</v>
      </c>
      <c r="F18" s="17">
        <f>$F$23*E18</f>
        <v>423081.2</v>
      </c>
      <c r="G18" s="17">
        <f>$G$23*E18</f>
        <v>398018</v>
      </c>
      <c r="H18" s="5">
        <f>J18+L18+N18+P18</f>
        <v>33</v>
      </c>
      <c r="I18" s="5">
        <f>K18+M18+O18+Q18</f>
        <v>21</v>
      </c>
      <c r="J18" s="9">
        <v>11</v>
      </c>
      <c r="K18" s="38">
        <v>7</v>
      </c>
      <c r="L18" s="9">
        <v>11</v>
      </c>
      <c r="M18" s="5">
        <v>4</v>
      </c>
      <c r="N18" s="9">
        <v>11</v>
      </c>
      <c r="O18" s="5">
        <v>10</v>
      </c>
      <c r="P18" s="9"/>
      <c r="Q18" s="5"/>
      <c r="R18" s="13">
        <f t="shared" ref="R18:S22" si="0">J18+L18+N18+P18</f>
        <v>33</v>
      </c>
      <c r="S18" s="13">
        <f t="shared" si="0"/>
        <v>21</v>
      </c>
      <c r="T18" s="13">
        <f t="shared" ref="T18:T23" si="1">S18-R18</f>
        <v>-12</v>
      </c>
      <c r="U18" s="7"/>
      <c r="V18" s="5">
        <f t="shared" ref="V18:V23" si="2">O18/N18*100</f>
        <v>90.909090909090907</v>
      </c>
      <c r="W18" s="5">
        <f t="shared" ref="W18:W23" si="3">G18/F18*100</f>
        <v>94.076030795034143</v>
      </c>
      <c r="X18" s="5">
        <f t="shared" ref="X18:X23" si="4">V18/W18*100</f>
        <v>96.633637857401609</v>
      </c>
    </row>
    <row r="19" spans="1:24" ht="33" customHeight="1" x14ac:dyDescent="0.2">
      <c r="A19" s="9">
        <v>2</v>
      </c>
      <c r="B19" s="303" t="s">
        <v>266</v>
      </c>
      <c r="C19" s="304"/>
      <c r="D19" s="18" t="s">
        <v>238</v>
      </c>
      <c r="E19" s="91">
        <v>0.3</v>
      </c>
      <c r="F19" s="17">
        <f>$F$23*E19</f>
        <v>317310.89999999997</v>
      </c>
      <c r="G19" s="17">
        <f>$G$23*E19</f>
        <v>298513.5</v>
      </c>
      <c r="H19" s="5">
        <f t="shared" ref="H19:I22" si="5">J19+L19+N19+P19</f>
        <v>3</v>
      </c>
      <c r="I19" s="5">
        <f t="shared" si="5"/>
        <v>6</v>
      </c>
      <c r="J19" s="9">
        <v>1</v>
      </c>
      <c r="K19" s="38">
        <v>1</v>
      </c>
      <c r="L19" s="9">
        <v>1</v>
      </c>
      <c r="M19" s="5">
        <v>4</v>
      </c>
      <c r="N19" s="9">
        <v>1</v>
      </c>
      <c r="O19" s="5">
        <v>1</v>
      </c>
      <c r="P19" s="9"/>
      <c r="Q19" s="5"/>
      <c r="R19" s="13">
        <f t="shared" si="0"/>
        <v>3</v>
      </c>
      <c r="S19" s="13">
        <f t="shared" si="0"/>
        <v>6</v>
      </c>
      <c r="T19" s="13">
        <f t="shared" si="1"/>
        <v>3</v>
      </c>
      <c r="U19" s="7"/>
      <c r="V19" s="5">
        <f t="shared" si="2"/>
        <v>100</v>
      </c>
      <c r="W19" s="5">
        <f t="shared" si="3"/>
        <v>94.076030795034157</v>
      </c>
      <c r="X19" s="5">
        <f t="shared" si="4"/>
        <v>106.29700164314175</v>
      </c>
    </row>
    <row r="20" spans="1:24" ht="40.5" customHeight="1" x14ac:dyDescent="0.2">
      <c r="A20" s="9">
        <v>3</v>
      </c>
      <c r="B20" s="303" t="s">
        <v>267</v>
      </c>
      <c r="C20" s="304"/>
      <c r="D20" s="18" t="s">
        <v>238</v>
      </c>
      <c r="E20" s="91">
        <v>0.1</v>
      </c>
      <c r="F20" s="17">
        <f>$F$23*E20</f>
        <v>105770.3</v>
      </c>
      <c r="G20" s="17">
        <f>$G$23*E20</f>
        <v>99504.5</v>
      </c>
      <c r="H20" s="5">
        <f t="shared" si="5"/>
        <v>1200</v>
      </c>
      <c r="I20" s="5">
        <f t="shared" si="5"/>
        <v>1536</v>
      </c>
      <c r="J20" s="9">
        <v>400</v>
      </c>
      <c r="K20" s="38">
        <v>433</v>
      </c>
      <c r="L20" s="9">
        <v>400</v>
      </c>
      <c r="M20" s="5">
        <v>0</v>
      </c>
      <c r="N20" s="9">
        <v>400</v>
      </c>
      <c r="O20" s="5">
        <v>1103</v>
      </c>
      <c r="P20" s="9"/>
      <c r="Q20" s="5"/>
      <c r="R20" s="13">
        <f t="shared" si="0"/>
        <v>1200</v>
      </c>
      <c r="S20" s="13">
        <f t="shared" si="0"/>
        <v>1536</v>
      </c>
      <c r="T20" s="13">
        <f t="shared" si="1"/>
        <v>336</v>
      </c>
      <c r="U20" s="7"/>
      <c r="V20" s="5">
        <f t="shared" si="2"/>
        <v>275.75</v>
      </c>
      <c r="W20" s="5">
        <f t="shared" si="3"/>
        <v>94.076030795034143</v>
      </c>
      <c r="X20" s="5">
        <f t="shared" si="4"/>
        <v>293.11398203096343</v>
      </c>
    </row>
    <row r="21" spans="1:24" ht="45" customHeight="1" x14ac:dyDescent="0.2">
      <c r="A21" s="9">
        <v>4</v>
      </c>
      <c r="B21" s="303" t="s">
        <v>268</v>
      </c>
      <c r="C21" s="304"/>
      <c r="D21" s="18" t="s">
        <v>238</v>
      </c>
      <c r="E21" s="91">
        <v>0.1</v>
      </c>
      <c r="F21" s="17">
        <f>$F$23*E21</f>
        <v>105770.3</v>
      </c>
      <c r="G21" s="17">
        <f>$G$23*E21</f>
        <v>99504.5</v>
      </c>
      <c r="H21" s="5">
        <f t="shared" si="5"/>
        <v>12</v>
      </c>
      <c r="I21" s="5">
        <f t="shared" si="5"/>
        <v>8</v>
      </c>
      <c r="J21" s="9">
        <v>4</v>
      </c>
      <c r="K21" s="38">
        <v>0</v>
      </c>
      <c r="L21" s="9">
        <v>4</v>
      </c>
      <c r="M21" s="5">
        <v>4</v>
      </c>
      <c r="N21" s="9">
        <v>4</v>
      </c>
      <c r="O21" s="5">
        <v>4</v>
      </c>
      <c r="P21" s="9"/>
      <c r="Q21" s="5"/>
      <c r="R21" s="13">
        <f t="shared" si="0"/>
        <v>12</v>
      </c>
      <c r="S21" s="13">
        <f t="shared" si="0"/>
        <v>8</v>
      </c>
      <c r="T21" s="13">
        <f t="shared" si="1"/>
        <v>-4</v>
      </c>
      <c r="U21" s="7"/>
      <c r="V21" s="5">
        <f t="shared" si="2"/>
        <v>100</v>
      </c>
      <c r="W21" s="5">
        <f t="shared" si="3"/>
        <v>94.076030795034143</v>
      </c>
      <c r="X21" s="5">
        <f t="shared" si="4"/>
        <v>106.29700164314177</v>
      </c>
    </row>
    <row r="22" spans="1:24" ht="30" customHeight="1" x14ac:dyDescent="0.2">
      <c r="A22" s="9">
        <v>5</v>
      </c>
      <c r="B22" s="303" t="s">
        <v>269</v>
      </c>
      <c r="C22" s="304"/>
      <c r="D22" s="18" t="s">
        <v>238</v>
      </c>
      <c r="E22" s="91">
        <v>0.1</v>
      </c>
      <c r="F22" s="17">
        <f>$F$23*E22</f>
        <v>105770.3</v>
      </c>
      <c r="G22" s="17">
        <f>$G$23*E22</f>
        <v>99504.5</v>
      </c>
      <c r="H22" s="5">
        <f t="shared" si="5"/>
        <v>120</v>
      </c>
      <c r="I22" s="5">
        <f t="shared" si="5"/>
        <v>117</v>
      </c>
      <c r="J22" s="9">
        <v>40</v>
      </c>
      <c r="K22" s="38">
        <v>25</v>
      </c>
      <c r="L22" s="9">
        <v>40</v>
      </c>
      <c r="M22" s="5">
        <v>34</v>
      </c>
      <c r="N22" s="9">
        <v>40</v>
      </c>
      <c r="O22" s="5">
        <v>58</v>
      </c>
      <c r="P22" s="9"/>
      <c r="Q22" s="5"/>
      <c r="R22" s="13">
        <f t="shared" si="0"/>
        <v>120</v>
      </c>
      <c r="S22" s="13">
        <f t="shared" si="0"/>
        <v>117</v>
      </c>
      <c r="T22" s="13">
        <f t="shared" si="1"/>
        <v>-3</v>
      </c>
      <c r="U22" s="22"/>
      <c r="V22" s="5">
        <f t="shared" si="2"/>
        <v>145</v>
      </c>
      <c r="W22" s="5">
        <f t="shared" si="3"/>
        <v>94.076030795034143</v>
      </c>
      <c r="X22" s="5">
        <f t="shared" si="4"/>
        <v>154.13065238255555</v>
      </c>
    </row>
    <row r="23" spans="1:24" s="1" customFormat="1" ht="36.75" customHeight="1" x14ac:dyDescent="0.2">
      <c r="A23" s="298" t="s">
        <v>24</v>
      </c>
      <c r="B23" s="299"/>
      <c r="C23" s="300"/>
      <c r="D23" s="18"/>
      <c r="E23" s="59">
        <f>SUM(E18:E22)</f>
        <v>0.99999999999999989</v>
      </c>
      <c r="F23" s="19">
        <f>SEGUIMIENTO!D9</f>
        <v>1057703</v>
      </c>
      <c r="G23" s="19">
        <f>SEGUIMIENTO!E9</f>
        <v>995045</v>
      </c>
      <c r="H23" s="18">
        <v>419</v>
      </c>
      <c r="I23" s="18">
        <v>0</v>
      </c>
      <c r="J23" s="18">
        <v>419</v>
      </c>
      <c r="K23" s="18">
        <v>0</v>
      </c>
      <c r="L23" s="18">
        <v>419</v>
      </c>
      <c r="M23" s="18">
        <f>SUM(M18:M22)</f>
        <v>46</v>
      </c>
      <c r="N23" s="18">
        <f>SUM(N18:N22)</f>
        <v>456</v>
      </c>
      <c r="O23" s="18">
        <f>SUM(O18:O22)</f>
        <v>1176</v>
      </c>
      <c r="P23" s="18">
        <f>SUM(P18:P22)</f>
        <v>0</v>
      </c>
      <c r="Q23" s="18">
        <f>SUM(Q18:Q22)</f>
        <v>0</v>
      </c>
      <c r="R23" s="14">
        <f>J23+L23+N23+P23</f>
        <v>1294</v>
      </c>
      <c r="S23" s="14">
        <f>K23+M23+O23+Q23</f>
        <v>1222</v>
      </c>
      <c r="T23" s="14">
        <f t="shared" si="1"/>
        <v>-72</v>
      </c>
      <c r="U23" s="38"/>
      <c r="V23" s="5">
        <f t="shared" si="2"/>
        <v>257.89473684210526</v>
      </c>
      <c r="W23" s="5">
        <f t="shared" si="3"/>
        <v>94.076030795034143</v>
      </c>
      <c r="X23" s="5">
        <f t="shared" si="4"/>
        <v>274.13437265862876</v>
      </c>
    </row>
    <row r="24" spans="1:24" s="6" customFormat="1" ht="14.25" customHeight="1" x14ac:dyDescent="0.2">
      <c r="F24" s="10"/>
    </row>
    <row r="25" spans="1:24" s="6" customFormat="1" ht="14.25" customHeight="1" x14ac:dyDescent="0.2">
      <c r="B25" s="11" t="s">
        <v>25</v>
      </c>
      <c r="F25" s="10"/>
      <c r="H25" s="6" t="s">
        <v>26</v>
      </c>
    </row>
    <row r="28" spans="1:24" ht="18.75" x14ac:dyDescent="0.3">
      <c r="D28" s="100"/>
      <c r="E28" s="100"/>
      <c r="F28" s="100"/>
      <c r="G28" s="100"/>
      <c r="H28" s="100"/>
      <c r="I28" s="100"/>
      <c r="J28" s="100"/>
      <c r="K28" s="100"/>
    </row>
    <row r="29" spans="1:24" ht="18.75" x14ac:dyDescent="0.3">
      <c r="A29" s="362"/>
      <c r="B29" s="362"/>
      <c r="C29" s="362"/>
      <c r="D29" s="362"/>
      <c r="E29" s="362"/>
      <c r="F29" s="362"/>
      <c r="G29" s="36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  <c r="T29" s="362"/>
      <c r="U29" s="362"/>
      <c r="V29" s="362"/>
      <c r="W29" s="362"/>
      <c r="X29" s="362"/>
    </row>
    <row r="30" spans="1:24" ht="18.75" x14ac:dyDescent="0.3">
      <c r="A30" s="362"/>
      <c r="B30" s="362"/>
      <c r="C30" s="362"/>
      <c r="D30" s="362"/>
      <c r="E30" s="362"/>
      <c r="F30" s="362"/>
      <c r="G30" s="362"/>
      <c r="H30" s="362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362"/>
      <c r="X30" s="362"/>
    </row>
    <row r="31" spans="1:2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1"/>
      <c r="S31" s="1"/>
      <c r="T31" s="317"/>
      <c r="U31" s="317"/>
      <c r="V31" s="28"/>
    </row>
    <row r="32" spans="1:24" x14ac:dyDescent="0.2">
      <c r="A32" s="289" t="s">
        <v>92</v>
      </c>
      <c r="B32" s="289"/>
      <c r="C32" s="289"/>
      <c r="D32" s="6"/>
      <c r="E32" s="6"/>
      <c r="F32" s="6"/>
      <c r="G32" s="6"/>
      <c r="H32" s="287" t="s">
        <v>270</v>
      </c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</row>
    <row r="33" spans="1:22" x14ac:dyDescent="0.2">
      <c r="A33" s="287" t="s">
        <v>56</v>
      </c>
      <c r="B33" s="287"/>
      <c r="C33" s="287"/>
      <c r="D33" s="6"/>
      <c r="E33" s="6"/>
      <c r="F33" s="6"/>
      <c r="G33" s="6"/>
      <c r="H33" s="287" t="s">
        <v>271</v>
      </c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</row>
  </sheetData>
  <sheetProtection sheet="1" objects="1" scenarios="1"/>
  <mergeCells count="34">
    <mergeCell ref="A33:C33"/>
    <mergeCell ref="H33:V33"/>
    <mergeCell ref="A23:C23"/>
    <mergeCell ref="A29:X29"/>
    <mergeCell ref="A30:X30"/>
    <mergeCell ref="T31:U31"/>
    <mergeCell ref="A32:C32"/>
    <mergeCell ref="H32:V32"/>
    <mergeCell ref="B18:C18"/>
    <mergeCell ref="B19:C19"/>
    <mergeCell ref="B20:C20"/>
    <mergeCell ref="B21:C21"/>
    <mergeCell ref="B22:C22"/>
    <mergeCell ref="A6:X6"/>
    <mergeCell ref="A13:X13"/>
    <mergeCell ref="A14:X14"/>
    <mergeCell ref="A16:C16"/>
    <mergeCell ref="D16:D17"/>
    <mergeCell ref="E16:E17"/>
    <mergeCell ref="F16:G16"/>
    <mergeCell ref="H16:I16"/>
    <mergeCell ref="J16:K16"/>
    <mergeCell ref="L16:M16"/>
    <mergeCell ref="N16:O16"/>
    <mergeCell ref="P16:Q16"/>
    <mergeCell ref="R16:T16"/>
    <mergeCell ref="U16:U17"/>
    <mergeCell ref="V16:X16"/>
    <mergeCell ref="B17:C17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35433070866141736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opLeftCell="A7" workbookViewId="0">
      <selection activeCell="O19" sqref="O19:O26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40.7109375" style="36" customWidth="1"/>
    <col min="4" max="5" width="11.42578125" style="36"/>
    <col min="6" max="6" width="11" style="36" customWidth="1"/>
    <col min="7" max="7" width="11.140625" style="36" bestFit="1" customWidth="1"/>
    <col min="8" max="11" width="9.7109375" style="36" hidden="1" customWidth="1"/>
    <col min="12" max="12" width="12.42578125" style="36" hidden="1" customWidth="1"/>
    <col min="13" max="13" width="9.7109375" style="36" hidden="1" customWidth="1"/>
    <col min="14" max="15" width="9.7109375" style="36" customWidth="1"/>
    <col min="16" max="17" width="9.7109375" style="36" hidden="1" customWidth="1"/>
    <col min="18" max="19" width="9.7109375" style="36" customWidth="1"/>
    <col min="20" max="20" width="11.42578125" style="36" customWidth="1"/>
    <col min="21" max="21" width="24.570312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Q8" s="6"/>
    </row>
    <row r="9" spans="1:24" x14ac:dyDescent="0.2">
      <c r="A9" s="11" t="s">
        <v>36</v>
      </c>
      <c r="B9" s="6"/>
      <c r="C9" s="102" t="s">
        <v>188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27" t="s">
        <v>0</v>
      </c>
      <c r="B10" s="30"/>
      <c r="C10" s="30" t="s">
        <v>229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30" t="s">
        <v>63</v>
      </c>
      <c r="B11" s="31"/>
      <c r="C11" s="30" t="s">
        <v>262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30" t="s">
        <v>6</v>
      </c>
      <c r="B12" s="31"/>
      <c r="C12" s="30" t="s">
        <v>190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30" t="s">
        <v>38</v>
      </c>
      <c r="B13" s="31"/>
      <c r="C13" s="30" t="s">
        <v>272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25.5" customHeight="1" x14ac:dyDescent="0.2">
      <c r="A15" s="292" t="s">
        <v>273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5" customHeight="1" x14ac:dyDescent="0.2">
      <c r="A19" s="9">
        <v>1</v>
      </c>
      <c r="B19" s="303" t="s">
        <v>274</v>
      </c>
      <c r="C19" s="304"/>
      <c r="D19" s="18" t="s">
        <v>275</v>
      </c>
      <c r="E19" s="59">
        <v>0.2</v>
      </c>
      <c r="F19" s="17">
        <f>$F$27*E19</f>
        <v>71561.600000000006</v>
      </c>
      <c r="G19" s="17">
        <f>$G$27*E19</f>
        <v>68252.400000000009</v>
      </c>
      <c r="H19" s="14">
        <f>J19+L19+N19+P19</f>
        <v>9</v>
      </c>
      <c r="I19" s="14">
        <f>K19+M19+O19+Q19</f>
        <v>9</v>
      </c>
      <c r="J19" s="9">
        <v>3</v>
      </c>
      <c r="K19" s="38">
        <v>3</v>
      </c>
      <c r="L19" s="9">
        <v>3</v>
      </c>
      <c r="M19" s="5">
        <v>3</v>
      </c>
      <c r="N19" s="9">
        <v>3</v>
      </c>
      <c r="O19" s="5">
        <v>3</v>
      </c>
      <c r="P19" s="9"/>
      <c r="Q19" s="5"/>
      <c r="R19" s="13">
        <f>J19+L19+N19+P19</f>
        <v>9</v>
      </c>
      <c r="S19" s="13">
        <f>K19+M19+O19+Q19</f>
        <v>9</v>
      </c>
      <c r="T19" s="13">
        <f>S19-R19</f>
        <v>0</v>
      </c>
      <c r="U19" s="7"/>
      <c r="V19" s="5">
        <f>O19/N19*100</f>
        <v>100</v>
      </c>
      <c r="W19" s="5">
        <f>G19/F19*100</f>
        <v>95.375732236283156</v>
      </c>
      <c r="X19" s="5">
        <f>V19/W19*100</f>
        <v>104.84847419284888</v>
      </c>
    </row>
    <row r="20" spans="1:24" ht="45" customHeight="1" x14ac:dyDescent="0.2">
      <c r="A20" s="9">
        <v>2</v>
      </c>
      <c r="B20" s="303" t="s">
        <v>276</v>
      </c>
      <c r="C20" s="304"/>
      <c r="D20" s="18" t="s">
        <v>277</v>
      </c>
      <c r="E20" s="59">
        <v>0.1</v>
      </c>
      <c r="F20" s="17">
        <f t="shared" ref="F20:F26" si="0">$F$27*E20</f>
        <v>35780.800000000003</v>
      </c>
      <c r="G20" s="17">
        <f t="shared" ref="G20:G26" si="1">$G$27*E20</f>
        <v>34126.200000000004</v>
      </c>
      <c r="H20" s="14">
        <f t="shared" ref="H20:I26" si="2">J20+L20+N20+P20</f>
        <v>3</v>
      </c>
      <c r="I20" s="14">
        <f t="shared" si="2"/>
        <v>3</v>
      </c>
      <c r="J20" s="9">
        <v>1</v>
      </c>
      <c r="K20" s="38">
        <v>1</v>
      </c>
      <c r="L20" s="9">
        <v>1</v>
      </c>
      <c r="M20" s="5">
        <v>1</v>
      </c>
      <c r="N20" s="9">
        <v>1</v>
      </c>
      <c r="O20" s="5">
        <v>1</v>
      </c>
      <c r="P20" s="9"/>
      <c r="Q20" s="5"/>
      <c r="R20" s="13">
        <f t="shared" ref="R20:S27" si="3">J20+L20+N20+P20</f>
        <v>3</v>
      </c>
      <c r="S20" s="13">
        <f t="shared" si="3"/>
        <v>3</v>
      </c>
      <c r="T20" s="13">
        <f t="shared" ref="T20:T27" si="4">S20-R20</f>
        <v>0</v>
      </c>
      <c r="U20" s="7"/>
      <c r="V20" s="5">
        <f t="shared" ref="V20:V27" si="5">O20/N20*100</f>
        <v>100</v>
      </c>
      <c r="W20" s="5">
        <f t="shared" ref="W20:W27" si="6">G20/F20*100</f>
        <v>95.375732236283156</v>
      </c>
      <c r="X20" s="5">
        <f t="shared" ref="X20:X27" si="7">V20/W20*100</f>
        <v>104.84847419284888</v>
      </c>
    </row>
    <row r="21" spans="1:24" ht="45" customHeight="1" x14ac:dyDescent="0.2">
      <c r="A21" s="9">
        <v>3</v>
      </c>
      <c r="B21" s="303" t="s">
        <v>278</v>
      </c>
      <c r="C21" s="304"/>
      <c r="D21" s="18" t="s">
        <v>78</v>
      </c>
      <c r="E21" s="59">
        <v>0.2</v>
      </c>
      <c r="F21" s="17">
        <f t="shared" si="0"/>
        <v>71561.600000000006</v>
      </c>
      <c r="G21" s="17">
        <f t="shared" si="1"/>
        <v>68252.400000000009</v>
      </c>
      <c r="H21" s="14">
        <f t="shared" si="2"/>
        <v>375</v>
      </c>
      <c r="I21" s="14">
        <f t="shared" si="2"/>
        <v>375</v>
      </c>
      <c r="J21" s="9">
        <v>125</v>
      </c>
      <c r="K21" s="38">
        <v>125</v>
      </c>
      <c r="L21" s="9">
        <v>125</v>
      </c>
      <c r="M21" s="5">
        <v>125</v>
      </c>
      <c r="N21" s="9">
        <v>125</v>
      </c>
      <c r="O21" s="5">
        <v>125</v>
      </c>
      <c r="P21" s="9"/>
      <c r="Q21" s="5"/>
      <c r="R21" s="13">
        <f t="shared" si="3"/>
        <v>375</v>
      </c>
      <c r="S21" s="13">
        <v>0</v>
      </c>
      <c r="T21" s="13"/>
      <c r="U21" s="7"/>
      <c r="V21" s="5">
        <f t="shared" si="5"/>
        <v>100</v>
      </c>
      <c r="W21" s="5">
        <f t="shared" si="6"/>
        <v>95.375732236283156</v>
      </c>
      <c r="X21" s="5">
        <f t="shared" si="7"/>
        <v>104.84847419284888</v>
      </c>
    </row>
    <row r="22" spans="1:24" ht="45" customHeight="1" x14ac:dyDescent="0.2">
      <c r="A22" s="9">
        <v>4</v>
      </c>
      <c r="B22" s="303" t="s">
        <v>279</v>
      </c>
      <c r="C22" s="304"/>
      <c r="D22" s="18" t="s">
        <v>238</v>
      </c>
      <c r="E22" s="59">
        <v>0.1</v>
      </c>
      <c r="F22" s="17">
        <f t="shared" si="0"/>
        <v>35780.800000000003</v>
      </c>
      <c r="G22" s="17">
        <f t="shared" si="1"/>
        <v>34126.200000000004</v>
      </c>
      <c r="H22" s="14">
        <f t="shared" si="2"/>
        <v>1</v>
      </c>
      <c r="I22" s="14">
        <f t="shared" si="2"/>
        <v>1</v>
      </c>
      <c r="J22" s="9">
        <v>0</v>
      </c>
      <c r="K22" s="38">
        <v>0</v>
      </c>
      <c r="L22" s="9">
        <v>1</v>
      </c>
      <c r="M22" s="5">
        <v>1</v>
      </c>
      <c r="N22" s="9">
        <v>0</v>
      </c>
      <c r="O22" s="5">
        <v>0</v>
      </c>
      <c r="P22" s="9"/>
      <c r="Q22" s="5"/>
      <c r="R22" s="13">
        <f t="shared" si="3"/>
        <v>1</v>
      </c>
      <c r="S22" s="13">
        <f t="shared" si="3"/>
        <v>1</v>
      </c>
      <c r="T22" s="13">
        <f t="shared" si="4"/>
        <v>0</v>
      </c>
      <c r="U22" s="7"/>
      <c r="V22" s="5" t="e">
        <f t="shared" si="5"/>
        <v>#DIV/0!</v>
      </c>
      <c r="W22" s="5">
        <f t="shared" si="6"/>
        <v>95.375732236283156</v>
      </c>
      <c r="X22" s="5" t="e">
        <f t="shared" si="7"/>
        <v>#DIV/0!</v>
      </c>
    </row>
    <row r="23" spans="1:24" ht="45" customHeight="1" x14ac:dyDescent="0.2">
      <c r="A23" s="9">
        <v>5</v>
      </c>
      <c r="B23" s="303" t="s">
        <v>280</v>
      </c>
      <c r="C23" s="304"/>
      <c r="D23" s="18" t="s">
        <v>281</v>
      </c>
      <c r="E23" s="59">
        <v>0.1</v>
      </c>
      <c r="F23" s="17">
        <f t="shared" si="0"/>
        <v>35780.800000000003</v>
      </c>
      <c r="G23" s="17">
        <f t="shared" si="1"/>
        <v>34126.200000000004</v>
      </c>
      <c r="H23" s="14">
        <f t="shared" si="2"/>
        <v>6</v>
      </c>
      <c r="I23" s="14">
        <f t="shared" si="2"/>
        <v>6</v>
      </c>
      <c r="J23" s="9">
        <v>2</v>
      </c>
      <c r="K23" s="38">
        <v>2</v>
      </c>
      <c r="L23" s="9">
        <v>2</v>
      </c>
      <c r="M23" s="5">
        <v>2</v>
      </c>
      <c r="N23" s="9">
        <v>2</v>
      </c>
      <c r="O23" s="5">
        <v>2</v>
      </c>
      <c r="P23" s="9"/>
      <c r="Q23" s="5"/>
      <c r="R23" s="13">
        <f t="shared" si="3"/>
        <v>6</v>
      </c>
      <c r="S23" s="13">
        <f t="shared" si="3"/>
        <v>6</v>
      </c>
      <c r="T23" s="13">
        <f t="shared" si="4"/>
        <v>0</v>
      </c>
      <c r="U23" s="7"/>
      <c r="V23" s="5">
        <f t="shared" si="5"/>
        <v>100</v>
      </c>
      <c r="W23" s="5">
        <f t="shared" si="6"/>
        <v>95.375732236283156</v>
      </c>
      <c r="X23" s="5">
        <f t="shared" si="7"/>
        <v>104.84847419284888</v>
      </c>
    </row>
    <row r="24" spans="1:24" ht="45" customHeight="1" x14ac:dyDescent="0.2">
      <c r="A24" s="9">
        <v>6</v>
      </c>
      <c r="B24" s="303" t="s">
        <v>282</v>
      </c>
      <c r="C24" s="304"/>
      <c r="D24" s="18" t="s">
        <v>277</v>
      </c>
      <c r="E24" s="59">
        <v>0.1</v>
      </c>
      <c r="F24" s="17">
        <f t="shared" si="0"/>
        <v>35780.800000000003</v>
      </c>
      <c r="G24" s="17">
        <f t="shared" si="1"/>
        <v>34126.200000000004</v>
      </c>
      <c r="H24" s="14">
        <f t="shared" si="2"/>
        <v>3</v>
      </c>
      <c r="I24" s="14">
        <f t="shared" si="2"/>
        <v>3</v>
      </c>
      <c r="J24" s="9">
        <v>1</v>
      </c>
      <c r="K24" s="38">
        <v>1</v>
      </c>
      <c r="L24" s="9">
        <v>1</v>
      </c>
      <c r="M24" s="5">
        <v>1</v>
      </c>
      <c r="N24" s="9">
        <v>1</v>
      </c>
      <c r="O24" s="5">
        <v>1</v>
      </c>
      <c r="P24" s="9"/>
      <c r="Q24" s="5"/>
      <c r="R24" s="13">
        <f t="shared" si="3"/>
        <v>3</v>
      </c>
      <c r="S24" s="13">
        <f t="shared" si="3"/>
        <v>3</v>
      </c>
      <c r="T24" s="13">
        <f t="shared" si="4"/>
        <v>0</v>
      </c>
      <c r="U24" s="7"/>
      <c r="V24" s="5">
        <f t="shared" si="5"/>
        <v>100</v>
      </c>
      <c r="W24" s="5">
        <f t="shared" si="6"/>
        <v>95.375732236283156</v>
      </c>
      <c r="X24" s="5">
        <f t="shared" si="7"/>
        <v>104.84847419284888</v>
      </c>
    </row>
    <row r="25" spans="1:24" ht="45" customHeight="1" x14ac:dyDescent="0.2">
      <c r="A25" s="9">
        <v>7</v>
      </c>
      <c r="B25" s="303" t="s">
        <v>283</v>
      </c>
      <c r="C25" s="304"/>
      <c r="D25" s="18" t="s">
        <v>284</v>
      </c>
      <c r="E25" s="59">
        <v>0.1</v>
      </c>
      <c r="F25" s="17">
        <f t="shared" si="0"/>
        <v>35780.800000000003</v>
      </c>
      <c r="G25" s="17">
        <f t="shared" si="1"/>
        <v>34126.200000000004</v>
      </c>
      <c r="H25" s="14">
        <f t="shared" si="2"/>
        <v>1</v>
      </c>
      <c r="I25" s="14">
        <f t="shared" si="2"/>
        <v>2</v>
      </c>
      <c r="J25" s="9">
        <v>0</v>
      </c>
      <c r="K25" s="38">
        <v>0</v>
      </c>
      <c r="L25" s="9">
        <v>0</v>
      </c>
      <c r="M25" s="5">
        <v>1</v>
      </c>
      <c r="N25" s="9">
        <v>1</v>
      </c>
      <c r="O25" s="5">
        <v>1</v>
      </c>
      <c r="P25" s="9"/>
      <c r="Q25" s="5"/>
      <c r="R25" s="13">
        <f t="shared" si="3"/>
        <v>1</v>
      </c>
      <c r="S25" s="13">
        <f t="shared" si="3"/>
        <v>2</v>
      </c>
      <c r="T25" s="13">
        <f t="shared" si="4"/>
        <v>1</v>
      </c>
      <c r="U25" s="7"/>
      <c r="V25" s="5">
        <f t="shared" si="5"/>
        <v>100</v>
      </c>
      <c r="W25" s="5">
        <f t="shared" si="6"/>
        <v>95.375732236283156</v>
      </c>
      <c r="X25" s="5">
        <f t="shared" si="7"/>
        <v>104.84847419284888</v>
      </c>
    </row>
    <row r="26" spans="1:24" ht="45" customHeight="1" x14ac:dyDescent="0.2">
      <c r="A26" s="9">
        <v>8</v>
      </c>
      <c r="B26" s="303" t="s">
        <v>285</v>
      </c>
      <c r="C26" s="304"/>
      <c r="D26" s="18" t="s">
        <v>277</v>
      </c>
      <c r="E26" s="59">
        <v>0.1</v>
      </c>
      <c r="F26" s="17">
        <f t="shared" si="0"/>
        <v>35780.800000000003</v>
      </c>
      <c r="G26" s="17">
        <f t="shared" si="1"/>
        <v>34126.200000000004</v>
      </c>
      <c r="H26" s="14">
        <f t="shared" si="2"/>
        <v>3</v>
      </c>
      <c r="I26" s="14">
        <f t="shared" si="2"/>
        <v>3</v>
      </c>
      <c r="J26" s="9">
        <v>1</v>
      </c>
      <c r="K26" s="38">
        <v>1</v>
      </c>
      <c r="L26" s="9">
        <v>1</v>
      </c>
      <c r="M26" s="5">
        <v>1</v>
      </c>
      <c r="N26" s="9">
        <v>1</v>
      </c>
      <c r="O26" s="5">
        <v>1</v>
      </c>
      <c r="P26" s="9"/>
      <c r="Q26" s="5"/>
      <c r="R26" s="13">
        <f t="shared" si="3"/>
        <v>3</v>
      </c>
      <c r="S26" s="13">
        <f t="shared" si="3"/>
        <v>3</v>
      </c>
      <c r="T26" s="13">
        <f t="shared" si="4"/>
        <v>0</v>
      </c>
      <c r="U26" s="7"/>
      <c r="V26" s="5">
        <f t="shared" si="5"/>
        <v>100</v>
      </c>
      <c r="W26" s="5">
        <f t="shared" si="6"/>
        <v>95.375732236283156</v>
      </c>
      <c r="X26" s="5">
        <f t="shared" si="7"/>
        <v>104.84847419284888</v>
      </c>
    </row>
    <row r="27" spans="1:24" s="1" customFormat="1" ht="36.75" customHeight="1" x14ac:dyDescent="0.2">
      <c r="A27" s="298" t="s">
        <v>24</v>
      </c>
      <c r="B27" s="299"/>
      <c r="C27" s="300"/>
      <c r="D27" s="18"/>
      <c r="E27" s="59">
        <f>SUM(E19:E26)</f>
        <v>0.99999999999999989</v>
      </c>
      <c r="F27" s="19">
        <f>SEGUIMIENTO!D14</f>
        <v>357808</v>
      </c>
      <c r="G27" s="19">
        <f>SEGUIMIENTO!E14</f>
        <v>341262</v>
      </c>
      <c r="H27" s="18">
        <f t="shared" ref="H27:Q27" si="8">SUM(H19:H26)</f>
        <v>401</v>
      </c>
      <c r="I27" s="18">
        <f t="shared" si="8"/>
        <v>402</v>
      </c>
      <c r="J27" s="18">
        <f t="shared" si="8"/>
        <v>133</v>
      </c>
      <c r="K27" s="18">
        <f t="shared" si="8"/>
        <v>133</v>
      </c>
      <c r="L27" s="18">
        <f t="shared" si="8"/>
        <v>134</v>
      </c>
      <c r="M27" s="18">
        <f t="shared" si="8"/>
        <v>135</v>
      </c>
      <c r="N27" s="18">
        <f t="shared" si="8"/>
        <v>134</v>
      </c>
      <c r="O27" s="18">
        <f t="shared" si="8"/>
        <v>134</v>
      </c>
      <c r="P27" s="18">
        <f t="shared" si="8"/>
        <v>0</v>
      </c>
      <c r="Q27" s="18">
        <f t="shared" si="8"/>
        <v>0</v>
      </c>
      <c r="R27" s="14">
        <f t="shared" si="3"/>
        <v>401</v>
      </c>
      <c r="S27" s="14">
        <f t="shared" si="3"/>
        <v>402</v>
      </c>
      <c r="T27" s="14">
        <f t="shared" si="4"/>
        <v>1</v>
      </c>
      <c r="U27" s="5"/>
      <c r="V27" s="5">
        <f t="shared" si="5"/>
        <v>100</v>
      </c>
      <c r="W27" s="5">
        <f t="shared" si="6"/>
        <v>95.375732236283156</v>
      </c>
      <c r="X27" s="5">
        <f t="shared" si="7"/>
        <v>104.84847419284888</v>
      </c>
    </row>
    <row r="28" spans="1:24" s="6" customFormat="1" ht="14.25" customHeight="1" x14ac:dyDescent="0.2">
      <c r="F28" s="10"/>
    </row>
    <row r="29" spans="1:24" s="6" customFormat="1" ht="14.25" customHeight="1" x14ac:dyDescent="0.2">
      <c r="B29" s="11" t="s">
        <v>25</v>
      </c>
      <c r="F29" s="10"/>
      <c r="H29" s="6" t="s">
        <v>26</v>
      </c>
    </row>
    <row r="33" spans="3:24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50"/>
      <c r="U33" s="50"/>
      <c r="V33" s="317"/>
      <c r="W33" s="317"/>
      <c r="X33" s="6"/>
    </row>
    <row r="34" spans="3:24" x14ac:dyDescent="0.2">
      <c r="C34" s="289" t="s">
        <v>57</v>
      </c>
      <c r="D34" s="289"/>
      <c r="E34" s="289"/>
      <c r="F34" s="6"/>
      <c r="G34" s="6"/>
      <c r="H34" s="6"/>
      <c r="I34" s="6"/>
      <c r="J34" s="287" t="s">
        <v>286</v>
      </c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</row>
    <row r="35" spans="3:24" x14ac:dyDescent="0.2">
      <c r="C35" s="287" t="s">
        <v>56</v>
      </c>
      <c r="D35" s="287"/>
      <c r="E35" s="287"/>
      <c r="F35" s="6"/>
      <c r="G35" s="6"/>
      <c r="H35" s="6"/>
      <c r="I35" s="6"/>
      <c r="J35" s="287" t="s">
        <v>116</v>
      </c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</row>
  </sheetData>
  <sheetProtection sheet="1" objects="1" scenarios="1"/>
  <mergeCells count="35">
    <mergeCell ref="C34:E34"/>
    <mergeCell ref="J34:X34"/>
    <mergeCell ref="C35:E35"/>
    <mergeCell ref="J35:X35"/>
    <mergeCell ref="B24:C24"/>
    <mergeCell ref="B25:C25"/>
    <mergeCell ref="B26:C26"/>
    <mergeCell ref="A27:C27"/>
    <mergeCell ref="V33:W33"/>
    <mergeCell ref="B19:C19"/>
    <mergeCell ref="B20:C20"/>
    <mergeCell ref="B21:C21"/>
    <mergeCell ref="B22:C22"/>
    <mergeCell ref="B23:C23"/>
    <mergeCell ref="A6:X6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A1:X1"/>
    <mergeCell ref="A2:X2"/>
    <mergeCell ref="A3:X3"/>
    <mergeCell ref="A4:X4"/>
    <mergeCell ref="A5:X5"/>
  </mergeCells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opLeftCell="A5" workbookViewId="0">
      <selection activeCell="P19" sqref="P19:P24"/>
    </sheetView>
  </sheetViews>
  <sheetFormatPr baseColWidth="10" defaultRowHeight="12.75" x14ac:dyDescent="0.2"/>
  <cols>
    <col min="1" max="1" width="5.28515625" style="36" customWidth="1"/>
    <col min="2" max="2" width="5.42578125" style="36" customWidth="1"/>
    <col min="3" max="3" width="16.7109375" style="36" customWidth="1"/>
    <col min="4" max="4" width="40.7109375" style="36" customWidth="1"/>
    <col min="5" max="6" width="11.42578125" style="36"/>
    <col min="7" max="7" width="14.140625" style="36" customWidth="1"/>
    <col min="8" max="8" width="13.7109375" style="36" customWidth="1"/>
    <col min="9" max="9" width="9.7109375" style="36" hidden="1" customWidth="1"/>
    <col min="10" max="10" width="8.85546875" style="36" hidden="1" customWidth="1"/>
    <col min="11" max="11" width="11.5703125" style="36" hidden="1" customWidth="1"/>
    <col min="12" max="12" width="8.85546875" style="36" hidden="1" customWidth="1"/>
    <col min="13" max="13" width="10.5703125" style="36" hidden="1" customWidth="1"/>
    <col min="14" max="14" width="8.85546875" style="36" hidden="1" customWidth="1"/>
    <col min="15" max="15" width="10.7109375" style="36" customWidth="1"/>
    <col min="16" max="16" width="8.85546875" style="36" customWidth="1"/>
    <col min="17" max="17" width="10.42578125" style="36" hidden="1" customWidth="1"/>
    <col min="18" max="18" width="8.85546875" style="36" hidden="1" customWidth="1"/>
    <col min="19" max="19" width="10.7109375" style="36" customWidth="1"/>
    <col min="20" max="21" width="8.85546875" style="36" customWidth="1"/>
    <col min="22" max="22" width="17.5703125" style="36" customWidth="1"/>
    <col min="23" max="23" width="7.85546875" style="36" customWidth="1"/>
    <col min="24" max="24" width="8" style="36" customWidth="1"/>
    <col min="25" max="25" width="10" style="36" customWidth="1"/>
    <col min="26" max="16384" width="11.42578125" style="36"/>
  </cols>
  <sheetData>
    <row r="1" spans="2:25" x14ac:dyDescent="0.2">
      <c r="B1" s="297" t="s">
        <v>15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</row>
    <row r="2" spans="2:25" x14ac:dyDescent="0.2">
      <c r="B2" s="297" t="s">
        <v>55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</row>
    <row r="3" spans="2:25" hidden="1" x14ac:dyDescent="0.2">
      <c r="B3" s="297" t="s">
        <v>52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</row>
    <row r="4" spans="2:25" hidden="1" x14ac:dyDescent="0.2">
      <c r="B4" s="297" t="s">
        <v>53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</row>
    <row r="5" spans="2:25" x14ac:dyDescent="0.2">
      <c r="B5" s="297" t="s">
        <v>54</v>
      </c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</row>
    <row r="6" spans="2:25" hidden="1" x14ac:dyDescent="0.2">
      <c r="B6" s="297" t="s">
        <v>287</v>
      </c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</row>
    <row r="7" spans="2:25" x14ac:dyDescent="0.2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2:25" x14ac:dyDescent="0.2">
      <c r="B8" s="11" t="s">
        <v>36</v>
      </c>
      <c r="C8" s="6"/>
      <c r="D8" s="11" t="s">
        <v>188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R8" s="6"/>
    </row>
    <row r="9" spans="2:25" x14ac:dyDescent="0.2">
      <c r="B9" s="27" t="s">
        <v>0</v>
      </c>
      <c r="C9" s="30"/>
      <c r="D9" s="27" t="s">
        <v>229</v>
      </c>
      <c r="E9" s="1"/>
      <c r="F9" s="1"/>
      <c r="G9" s="1"/>
      <c r="H9" s="1"/>
      <c r="I9" s="1"/>
      <c r="J9" s="1"/>
      <c r="K9" s="1"/>
      <c r="L9" s="1"/>
      <c r="M9" s="6"/>
      <c r="N9" s="6"/>
      <c r="O9" s="6"/>
      <c r="P9" s="6"/>
      <c r="Q9" s="6"/>
      <c r="R9" s="6"/>
    </row>
    <row r="10" spans="2:25" x14ac:dyDescent="0.2">
      <c r="B10" s="27" t="s">
        <v>63</v>
      </c>
      <c r="C10" s="31"/>
      <c r="D10" s="27" t="s">
        <v>288</v>
      </c>
      <c r="E10" s="1"/>
      <c r="F10" s="1"/>
      <c r="G10" s="1"/>
      <c r="H10" s="1"/>
      <c r="I10" s="1"/>
      <c r="J10" s="1"/>
      <c r="K10" s="1"/>
      <c r="L10" s="1"/>
      <c r="M10" s="6"/>
      <c r="N10" s="6"/>
      <c r="O10" s="6"/>
      <c r="P10" s="6"/>
      <c r="Q10" s="6"/>
      <c r="R10" s="6"/>
    </row>
    <row r="11" spans="2:25" x14ac:dyDescent="0.2">
      <c r="B11" s="27" t="s">
        <v>6</v>
      </c>
      <c r="C11" s="31"/>
      <c r="D11" s="27" t="s">
        <v>289</v>
      </c>
      <c r="E11" s="1"/>
      <c r="F11" s="1"/>
      <c r="G11" s="1"/>
      <c r="H11" s="1"/>
      <c r="I11" s="1"/>
      <c r="J11" s="1"/>
      <c r="K11" s="1"/>
      <c r="L11" s="1"/>
      <c r="M11" s="6"/>
      <c r="N11" s="6"/>
      <c r="O11" s="6"/>
      <c r="P11" s="6"/>
      <c r="Q11" s="6"/>
      <c r="R11" s="6"/>
    </row>
    <row r="12" spans="2:25" x14ac:dyDescent="0.2">
      <c r="B12" s="27" t="s">
        <v>38</v>
      </c>
      <c r="C12" s="31"/>
      <c r="D12" s="27" t="s">
        <v>290</v>
      </c>
      <c r="E12" s="1"/>
      <c r="F12" s="1"/>
      <c r="G12" s="1"/>
      <c r="H12" s="1"/>
      <c r="I12" s="1"/>
      <c r="J12" s="1"/>
      <c r="K12" s="1"/>
      <c r="L12" s="1" t="s">
        <v>291</v>
      </c>
      <c r="M12" s="6"/>
      <c r="N12" s="6"/>
      <c r="O12" s="6"/>
      <c r="P12" s="6"/>
      <c r="Q12" s="6"/>
      <c r="R12" s="6"/>
    </row>
    <row r="13" spans="2:25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6"/>
      <c r="N13" s="6"/>
      <c r="O13" s="6"/>
      <c r="P13" s="6"/>
      <c r="Q13" s="6"/>
      <c r="R13" s="6"/>
      <c r="V13" s="46"/>
    </row>
    <row r="14" spans="2:25" x14ac:dyDescent="0.2">
      <c r="B14" s="297" t="s">
        <v>3</v>
      </c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</row>
    <row r="15" spans="2:25" ht="25.5" customHeight="1" x14ac:dyDescent="0.2">
      <c r="B15" s="363" t="s">
        <v>292</v>
      </c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63"/>
      <c r="R15" s="363"/>
      <c r="S15" s="363"/>
      <c r="T15" s="363"/>
      <c r="U15" s="363"/>
      <c r="V15" s="363"/>
      <c r="W15" s="363"/>
      <c r="X15" s="363"/>
      <c r="Y15" s="363"/>
    </row>
    <row r="16" spans="2:25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26" ht="12.75" customHeight="1" x14ac:dyDescent="0.2">
      <c r="B17" s="290" t="s">
        <v>4</v>
      </c>
      <c r="C17" s="306"/>
      <c r="D17" s="291"/>
      <c r="E17" s="364" t="s">
        <v>7</v>
      </c>
      <c r="F17" s="364" t="s">
        <v>17</v>
      </c>
      <c r="G17" s="366" t="s">
        <v>18</v>
      </c>
      <c r="H17" s="367"/>
      <c r="I17" s="366" t="s">
        <v>19</v>
      </c>
      <c r="J17" s="367"/>
      <c r="K17" s="368" t="s">
        <v>13</v>
      </c>
      <c r="L17" s="369"/>
      <c r="M17" s="368" t="s">
        <v>9</v>
      </c>
      <c r="N17" s="369"/>
      <c r="O17" s="368" t="s">
        <v>12</v>
      </c>
      <c r="P17" s="369"/>
      <c r="Q17" s="368" t="s">
        <v>14</v>
      </c>
      <c r="R17" s="369"/>
      <c r="S17" s="288" t="s">
        <v>27</v>
      </c>
      <c r="T17" s="288"/>
      <c r="U17" s="288"/>
      <c r="V17" s="311" t="s">
        <v>28</v>
      </c>
      <c r="W17" s="366" t="s">
        <v>30</v>
      </c>
      <c r="X17" s="370"/>
      <c r="Y17" s="367"/>
    </row>
    <row r="18" spans="1:26" ht="22.5" customHeight="1" x14ac:dyDescent="0.2">
      <c r="B18" s="2" t="s">
        <v>16</v>
      </c>
      <c r="C18" s="288" t="s">
        <v>5</v>
      </c>
      <c r="D18" s="288"/>
      <c r="E18" s="365"/>
      <c r="F18" s="365"/>
      <c r="G18" s="103" t="s">
        <v>20</v>
      </c>
      <c r="H18" s="103" t="s">
        <v>21</v>
      </c>
      <c r="I18" s="103" t="s">
        <v>22</v>
      </c>
      <c r="J18" s="103" t="s">
        <v>23</v>
      </c>
      <c r="K18" s="3" t="s">
        <v>10</v>
      </c>
      <c r="L18" s="3" t="s">
        <v>11</v>
      </c>
      <c r="M18" s="3" t="s">
        <v>10</v>
      </c>
      <c r="N18" s="3" t="s">
        <v>11</v>
      </c>
      <c r="O18" s="3" t="s">
        <v>10</v>
      </c>
      <c r="P18" s="3" t="s">
        <v>11</v>
      </c>
      <c r="Q18" s="3" t="s">
        <v>10</v>
      </c>
      <c r="R18" s="3" t="s">
        <v>11</v>
      </c>
      <c r="S18" s="3" t="s">
        <v>10</v>
      </c>
      <c r="T18" s="3" t="s">
        <v>11</v>
      </c>
      <c r="U18" s="3" t="s">
        <v>29</v>
      </c>
      <c r="V18" s="311"/>
      <c r="W18" s="103" t="s">
        <v>31</v>
      </c>
      <c r="X18" s="103" t="s">
        <v>32</v>
      </c>
      <c r="Y18" s="103" t="s">
        <v>33</v>
      </c>
    </row>
    <row r="19" spans="1:26" ht="45" customHeight="1" x14ac:dyDescent="0.2">
      <c r="B19" s="9">
        <v>1</v>
      </c>
      <c r="C19" s="303" t="s">
        <v>293</v>
      </c>
      <c r="D19" s="304"/>
      <c r="E19" s="18" t="s">
        <v>78</v>
      </c>
      <c r="F19" s="91">
        <v>0.2</v>
      </c>
      <c r="G19" s="17">
        <f t="shared" ref="G19:G24" si="0">$G$25*F19</f>
        <v>211679.40000000002</v>
      </c>
      <c r="H19" s="17">
        <f t="shared" ref="H19:H24" si="1">$H$25*F19</f>
        <v>202005.80000000002</v>
      </c>
      <c r="I19" s="49">
        <f t="shared" ref="I19:J24" si="2">K19+M19+O19+Q19</f>
        <v>35</v>
      </c>
      <c r="J19" s="49">
        <f t="shared" si="2"/>
        <v>44</v>
      </c>
      <c r="K19" s="18">
        <v>10</v>
      </c>
      <c r="L19" s="5">
        <v>10</v>
      </c>
      <c r="M19" s="18">
        <v>15</v>
      </c>
      <c r="N19" s="5">
        <v>20</v>
      </c>
      <c r="O19" s="18">
        <v>10</v>
      </c>
      <c r="P19" s="274">
        <v>14</v>
      </c>
      <c r="Q19" s="18"/>
      <c r="R19" s="5"/>
      <c r="S19" s="13">
        <f t="shared" ref="S19:T25" si="3">K19+M19+O19+Q19</f>
        <v>35</v>
      </c>
      <c r="T19" s="13">
        <f t="shared" si="3"/>
        <v>44</v>
      </c>
      <c r="U19" s="13">
        <f t="shared" ref="U19:U25" si="4">T19-S19</f>
        <v>9</v>
      </c>
      <c r="V19" s="4"/>
      <c r="W19" s="5">
        <f>O19/P19*100</f>
        <v>71.428571428571431</v>
      </c>
      <c r="X19" s="5">
        <f>H19/G19*100</f>
        <v>95.430070191053076</v>
      </c>
      <c r="Y19" s="5">
        <f>W19/X19*100</f>
        <v>74.849123851182213</v>
      </c>
    </row>
    <row r="20" spans="1:26" ht="45" customHeight="1" x14ac:dyDescent="0.2">
      <c r="B20" s="9">
        <v>2</v>
      </c>
      <c r="C20" s="303" t="s">
        <v>294</v>
      </c>
      <c r="D20" s="304"/>
      <c r="E20" s="18" t="s">
        <v>295</v>
      </c>
      <c r="F20" s="91">
        <v>0.4</v>
      </c>
      <c r="G20" s="17">
        <f t="shared" si="0"/>
        <v>423358.80000000005</v>
      </c>
      <c r="H20" s="17">
        <f t="shared" si="1"/>
        <v>404011.60000000003</v>
      </c>
      <c r="I20" s="49">
        <f t="shared" si="2"/>
        <v>150</v>
      </c>
      <c r="J20" s="49">
        <f t="shared" si="2"/>
        <v>150</v>
      </c>
      <c r="K20" s="18">
        <v>50</v>
      </c>
      <c r="L20" s="5">
        <v>50</v>
      </c>
      <c r="M20" s="18">
        <v>50</v>
      </c>
      <c r="N20" s="5">
        <v>50</v>
      </c>
      <c r="O20" s="18">
        <v>50</v>
      </c>
      <c r="P20" s="274">
        <v>50</v>
      </c>
      <c r="Q20" s="18"/>
      <c r="R20" s="5"/>
      <c r="S20" s="13">
        <f t="shared" si="3"/>
        <v>150</v>
      </c>
      <c r="T20" s="13">
        <f t="shared" si="3"/>
        <v>150</v>
      </c>
      <c r="U20" s="13">
        <f t="shared" si="4"/>
        <v>0</v>
      </c>
      <c r="V20" s="4"/>
      <c r="W20" s="5">
        <f t="shared" ref="W20:W25" si="5">O20/P20*100</f>
        <v>100</v>
      </c>
      <c r="X20" s="5">
        <f t="shared" ref="X20:X25" si="6">H20/G20*100</f>
        <v>95.430070191053076</v>
      </c>
      <c r="Y20" s="5">
        <f t="shared" ref="Y20:Y25" si="7">W20/X20*100</f>
        <v>104.78877339165508</v>
      </c>
    </row>
    <row r="21" spans="1:26" ht="45" customHeight="1" x14ac:dyDescent="0.2">
      <c r="B21" s="9">
        <v>3</v>
      </c>
      <c r="C21" s="303" t="s">
        <v>296</v>
      </c>
      <c r="D21" s="304"/>
      <c r="E21" s="18" t="s">
        <v>297</v>
      </c>
      <c r="F21" s="91">
        <v>0.1</v>
      </c>
      <c r="G21" s="17">
        <f t="shared" si="0"/>
        <v>105839.70000000001</v>
      </c>
      <c r="H21" s="17">
        <f t="shared" si="1"/>
        <v>101002.90000000001</v>
      </c>
      <c r="I21" s="49">
        <f t="shared" si="2"/>
        <v>150</v>
      </c>
      <c r="J21" s="49">
        <f t="shared" si="2"/>
        <v>110</v>
      </c>
      <c r="K21" s="18">
        <v>50</v>
      </c>
      <c r="L21" s="5">
        <v>50</v>
      </c>
      <c r="M21" s="18">
        <v>50</v>
      </c>
      <c r="N21" s="5">
        <v>10</v>
      </c>
      <c r="O21" s="18">
        <v>50</v>
      </c>
      <c r="P21" s="274">
        <v>50</v>
      </c>
      <c r="Q21" s="18"/>
      <c r="R21" s="5"/>
      <c r="S21" s="13">
        <f t="shared" si="3"/>
        <v>150</v>
      </c>
      <c r="T21" s="13">
        <f t="shared" si="3"/>
        <v>110</v>
      </c>
      <c r="U21" s="13">
        <f t="shared" si="4"/>
        <v>-40</v>
      </c>
      <c r="V21" s="4"/>
      <c r="W21" s="5">
        <f t="shared" si="5"/>
        <v>100</v>
      </c>
      <c r="X21" s="5">
        <f t="shared" si="6"/>
        <v>95.430070191053076</v>
      </c>
      <c r="Y21" s="5">
        <f t="shared" si="7"/>
        <v>104.78877339165508</v>
      </c>
    </row>
    <row r="22" spans="1:26" ht="45" customHeight="1" x14ac:dyDescent="0.2">
      <c r="B22" s="9">
        <v>4</v>
      </c>
      <c r="C22" s="303" t="s">
        <v>298</v>
      </c>
      <c r="D22" s="304"/>
      <c r="E22" s="18" t="s">
        <v>78</v>
      </c>
      <c r="F22" s="91">
        <v>0.1</v>
      </c>
      <c r="G22" s="17">
        <f t="shared" si="0"/>
        <v>105839.70000000001</v>
      </c>
      <c r="H22" s="17">
        <f t="shared" si="1"/>
        <v>101002.90000000001</v>
      </c>
      <c r="I22" s="49">
        <f t="shared" si="2"/>
        <v>30</v>
      </c>
      <c r="J22" s="49">
        <f t="shared" si="2"/>
        <v>30</v>
      </c>
      <c r="K22" s="18">
        <v>10</v>
      </c>
      <c r="L22" s="5">
        <v>10</v>
      </c>
      <c r="M22" s="18">
        <v>10</v>
      </c>
      <c r="N22" s="5">
        <v>10</v>
      </c>
      <c r="O22" s="18">
        <v>10</v>
      </c>
      <c r="P22" s="274">
        <v>10</v>
      </c>
      <c r="Q22" s="18"/>
      <c r="R22" s="5"/>
      <c r="S22" s="13">
        <f t="shared" si="3"/>
        <v>30</v>
      </c>
      <c r="T22" s="13">
        <f t="shared" si="3"/>
        <v>30</v>
      </c>
      <c r="U22" s="13">
        <f t="shared" si="4"/>
        <v>0</v>
      </c>
      <c r="V22" s="4"/>
      <c r="W22" s="5">
        <f t="shared" si="5"/>
        <v>100</v>
      </c>
      <c r="X22" s="5">
        <f t="shared" si="6"/>
        <v>95.430070191053076</v>
      </c>
      <c r="Y22" s="5">
        <f t="shared" si="7"/>
        <v>104.78877339165508</v>
      </c>
    </row>
    <row r="23" spans="1:26" ht="45" customHeight="1" x14ac:dyDescent="0.2">
      <c r="B23" s="9">
        <v>5</v>
      </c>
      <c r="C23" s="357" t="s">
        <v>299</v>
      </c>
      <c r="D23" s="358"/>
      <c r="E23" s="18" t="s">
        <v>300</v>
      </c>
      <c r="F23" s="91">
        <v>0.1</v>
      </c>
      <c r="G23" s="17">
        <f t="shared" si="0"/>
        <v>105839.70000000001</v>
      </c>
      <c r="H23" s="17">
        <f t="shared" si="1"/>
        <v>101002.90000000001</v>
      </c>
      <c r="I23" s="49">
        <f t="shared" si="2"/>
        <v>45</v>
      </c>
      <c r="J23" s="49">
        <f t="shared" si="2"/>
        <v>15</v>
      </c>
      <c r="K23" s="18">
        <v>15</v>
      </c>
      <c r="L23" s="5">
        <v>15</v>
      </c>
      <c r="M23" s="18">
        <v>15</v>
      </c>
      <c r="N23" s="5">
        <v>0</v>
      </c>
      <c r="O23" s="18">
        <v>15</v>
      </c>
      <c r="P23" s="274">
        <v>0</v>
      </c>
      <c r="Q23" s="18"/>
      <c r="R23" s="5"/>
      <c r="S23" s="13">
        <f t="shared" si="3"/>
        <v>45</v>
      </c>
      <c r="T23" s="13">
        <f t="shared" si="3"/>
        <v>15</v>
      </c>
      <c r="U23" s="13">
        <f t="shared" si="4"/>
        <v>-30</v>
      </c>
      <c r="V23" s="4"/>
      <c r="W23" s="5" t="e">
        <f t="shared" si="5"/>
        <v>#DIV/0!</v>
      </c>
      <c r="X23" s="5">
        <f t="shared" si="6"/>
        <v>95.430070191053076</v>
      </c>
      <c r="Y23" s="5" t="e">
        <f t="shared" si="7"/>
        <v>#DIV/0!</v>
      </c>
    </row>
    <row r="24" spans="1:26" ht="45" customHeight="1" x14ac:dyDescent="0.2">
      <c r="B24" s="9">
        <v>6</v>
      </c>
      <c r="C24" s="303" t="s">
        <v>301</v>
      </c>
      <c r="D24" s="304"/>
      <c r="E24" s="18" t="s">
        <v>44</v>
      </c>
      <c r="F24" s="91">
        <v>0.1</v>
      </c>
      <c r="G24" s="17">
        <f t="shared" si="0"/>
        <v>105839.70000000001</v>
      </c>
      <c r="H24" s="17">
        <f t="shared" si="1"/>
        <v>101002.90000000001</v>
      </c>
      <c r="I24" s="49">
        <f t="shared" si="2"/>
        <v>9</v>
      </c>
      <c r="J24" s="49">
        <f t="shared" si="2"/>
        <v>16</v>
      </c>
      <c r="K24" s="18">
        <v>3</v>
      </c>
      <c r="L24" s="5">
        <v>3</v>
      </c>
      <c r="M24" s="18">
        <v>3</v>
      </c>
      <c r="N24" s="5">
        <v>10</v>
      </c>
      <c r="O24" s="18">
        <v>3</v>
      </c>
      <c r="P24" s="274">
        <v>3</v>
      </c>
      <c r="Q24" s="18"/>
      <c r="R24" s="5"/>
      <c r="S24" s="13">
        <f t="shared" si="3"/>
        <v>9</v>
      </c>
      <c r="T24" s="13">
        <f t="shared" si="3"/>
        <v>16</v>
      </c>
      <c r="U24" s="13">
        <f t="shared" si="4"/>
        <v>7</v>
      </c>
      <c r="V24" s="4"/>
      <c r="W24" s="5">
        <f t="shared" si="5"/>
        <v>100</v>
      </c>
      <c r="X24" s="5">
        <f t="shared" si="6"/>
        <v>95.430070191053076</v>
      </c>
      <c r="Y24" s="5">
        <f t="shared" si="7"/>
        <v>104.78877339165508</v>
      </c>
      <c r="Z24" s="104"/>
    </row>
    <row r="25" spans="1:26" s="1" customFormat="1" ht="36.75" customHeight="1" x14ac:dyDescent="0.2">
      <c r="B25" s="298" t="s">
        <v>24</v>
      </c>
      <c r="C25" s="299"/>
      <c r="D25" s="300"/>
      <c r="E25" s="18"/>
      <c r="F25" s="59">
        <f>SUM(F19:F24)</f>
        <v>1</v>
      </c>
      <c r="G25" s="19">
        <f>SEGUIMIENTO!D10</f>
        <v>1058397</v>
      </c>
      <c r="H25" s="19">
        <f>SEGUIMIENTO!E10</f>
        <v>1010029</v>
      </c>
      <c r="I25" s="18">
        <f t="shared" ref="I25:R25" si="8">SUM(I19:I24)</f>
        <v>419</v>
      </c>
      <c r="J25" s="18">
        <f t="shared" si="8"/>
        <v>365</v>
      </c>
      <c r="K25" s="18">
        <f t="shared" si="8"/>
        <v>138</v>
      </c>
      <c r="L25" s="18">
        <f t="shared" si="8"/>
        <v>138</v>
      </c>
      <c r="M25" s="18">
        <f t="shared" si="8"/>
        <v>143</v>
      </c>
      <c r="N25" s="18">
        <f t="shared" si="8"/>
        <v>100</v>
      </c>
      <c r="O25" s="18">
        <f t="shared" si="8"/>
        <v>138</v>
      </c>
      <c r="P25" s="18">
        <f t="shared" si="8"/>
        <v>127</v>
      </c>
      <c r="Q25" s="18">
        <f t="shared" si="8"/>
        <v>0</v>
      </c>
      <c r="R25" s="18">
        <f t="shared" si="8"/>
        <v>0</v>
      </c>
      <c r="S25" s="14">
        <f t="shared" si="3"/>
        <v>419</v>
      </c>
      <c r="T25" s="14">
        <f t="shared" si="3"/>
        <v>365</v>
      </c>
      <c r="U25" s="14">
        <f t="shared" si="4"/>
        <v>-54</v>
      </c>
      <c r="V25" s="14"/>
      <c r="W25" s="5">
        <f t="shared" si="5"/>
        <v>108.66141732283465</v>
      </c>
      <c r="X25" s="5">
        <f t="shared" si="6"/>
        <v>95.430070191053076</v>
      </c>
      <c r="Y25" s="5">
        <f t="shared" si="7"/>
        <v>113.86496636258585</v>
      </c>
    </row>
    <row r="26" spans="1:26" s="6" customFormat="1" ht="14.25" customHeight="1" x14ac:dyDescent="0.2">
      <c r="G26" s="10"/>
    </row>
    <row r="27" spans="1:26" s="6" customFormat="1" ht="14.25" customHeight="1" x14ac:dyDescent="0.2">
      <c r="C27" s="11" t="s">
        <v>25</v>
      </c>
      <c r="G27" s="10"/>
      <c r="I27" s="6" t="s">
        <v>26</v>
      </c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50"/>
      <c r="S31" s="50"/>
      <c r="T31" s="317"/>
      <c r="U31" s="317"/>
      <c r="V31" s="28"/>
    </row>
    <row r="32" spans="1:26" x14ac:dyDescent="0.2">
      <c r="A32" s="287"/>
      <c r="B32" s="287"/>
      <c r="C32" s="287"/>
      <c r="D32" s="289" t="s">
        <v>57</v>
      </c>
      <c r="E32" s="289"/>
      <c r="F32" s="289"/>
      <c r="G32" s="6"/>
      <c r="H32" s="287" t="s">
        <v>302</v>
      </c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</row>
    <row r="33" spans="1:22" x14ac:dyDescent="0.2">
      <c r="A33" s="287"/>
      <c r="B33" s="287"/>
      <c r="C33" s="287"/>
      <c r="D33" s="287" t="s">
        <v>56</v>
      </c>
      <c r="E33" s="287"/>
      <c r="F33" s="287"/>
      <c r="G33" s="6"/>
      <c r="H33" s="287" t="s">
        <v>116</v>
      </c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</row>
    <row r="37" spans="1:22" x14ac:dyDescent="0.2">
      <c r="R37" s="105"/>
    </row>
  </sheetData>
  <mergeCells count="35">
    <mergeCell ref="A33:C33"/>
    <mergeCell ref="D33:F33"/>
    <mergeCell ref="H33:V33"/>
    <mergeCell ref="C24:D24"/>
    <mergeCell ref="B25:D25"/>
    <mergeCell ref="T31:U31"/>
    <mergeCell ref="A32:C32"/>
    <mergeCell ref="D32:F32"/>
    <mergeCell ref="H32:V32"/>
    <mergeCell ref="C19:D19"/>
    <mergeCell ref="C20:D20"/>
    <mergeCell ref="C21:D21"/>
    <mergeCell ref="C22:D22"/>
    <mergeCell ref="C23:D23"/>
    <mergeCell ref="B6:Y6"/>
    <mergeCell ref="B14:Y14"/>
    <mergeCell ref="B15:Y15"/>
    <mergeCell ref="B17:D17"/>
    <mergeCell ref="E17:E18"/>
    <mergeCell ref="F17:F18"/>
    <mergeCell ref="G17:H17"/>
    <mergeCell ref="I17:J17"/>
    <mergeCell ref="K17:L17"/>
    <mergeCell ref="M17:N17"/>
    <mergeCell ref="O17:P17"/>
    <mergeCell ref="Q17:R17"/>
    <mergeCell ref="S17:U17"/>
    <mergeCell ref="V17:V18"/>
    <mergeCell ref="W17:Y17"/>
    <mergeCell ref="C18:D18"/>
    <mergeCell ref="B1:Y1"/>
    <mergeCell ref="B2:Y2"/>
    <mergeCell ref="B3:Y3"/>
    <mergeCell ref="B4:Y4"/>
    <mergeCell ref="B5:Y5"/>
  </mergeCells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workbookViewId="0">
      <selection activeCell="O19" sqref="O19:O24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26" style="36" customWidth="1"/>
    <col min="4" max="5" width="11.42578125" style="36"/>
    <col min="6" max="6" width="12.140625" style="36" customWidth="1"/>
    <col min="7" max="7" width="12.7109375" style="36" customWidth="1"/>
    <col min="8" max="8" width="13.140625" style="36" hidden="1" customWidth="1"/>
    <col min="9" max="9" width="9.28515625" style="36" hidden="1" customWidth="1"/>
    <col min="10" max="10" width="10.5703125" style="36" hidden="1" customWidth="1"/>
    <col min="11" max="11" width="9.7109375" style="36" hidden="1" customWidth="1"/>
    <col min="12" max="12" width="11.7109375" style="36" hidden="1" customWidth="1"/>
    <col min="13" max="13" width="9.7109375" style="36" hidden="1" customWidth="1"/>
    <col min="14" max="14" width="10.5703125" style="36" customWidth="1"/>
    <col min="15" max="15" width="9.7109375" style="36" customWidth="1"/>
    <col min="16" max="16" width="11.5703125" style="36" hidden="1" customWidth="1"/>
    <col min="17" max="17" width="9.7109375" style="36" hidden="1" customWidth="1"/>
    <col min="18" max="20" width="9.7109375" style="36" customWidth="1"/>
    <col min="21" max="21" width="29.42578125" style="36" customWidth="1"/>
    <col min="22" max="24" width="8.85546875" style="36" customWidth="1"/>
    <col min="25" max="16384" width="11.42578125" style="36"/>
  </cols>
  <sheetData>
    <row r="1" spans="1:24" x14ac:dyDescent="0.2">
      <c r="A1" s="371" t="s">
        <v>15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</row>
    <row r="2" spans="1:24" x14ac:dyDescent="0.2">
      <c r="A2" s="371" t="s">
        <v>55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</row>
    <row r="3" spans="1:24" ht="12.75" hidden="1" customHeight="1" x14ac:dyDescent="0.2">
      <c r="A3" s="371" t="s">
        <v>52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</row>
    <row r="4" spans="1:24" ht="12.75" hidden="1" customHeight="1" x14ac:dyDescent="0.2">
      <c r="A4" s="371" t="s">
        <v>53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</row>
    <row r="5" spans="1:24" ht="12.75" customHeight="1" x14ac:dyDescent="0.2">
      <c r="A5" s="371" t="s">
        <v>54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</row>
    <row r="6" spans="1:24" hidden="1" x14ac:dyDescent="0.2">
      <c r="A6" s="371" t="s">
        <v>40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</row>
    <row r="7" spans="1:24" x14ac:dyDescent="0.2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  <c r="S7" s="107"/>
      <c r="T7" s="107"/>
      <c r="U7" s="107"/>
      <c r="V7" s="107"/>
      <c r="W7" s="107"/>
      <c r="X7" s="107"/>
    </row>
    <row r="8" spans="1:24" x14ac:dyDescent="0.2">
      <c r="A8" s="108" t="s">
        <v>36</v>
      </c>
      <c r="B8" s="109"/>
      <c r="C8" s="108" t="s">
        <v>188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7"/>
      <c r="S8" s="107"/>
      <c r="T8" s="107"/>
      <c r="U8" s="107"/>
      <c r="V8" s="107"/>
      <c r="W8" s="107"/>
      <c r="X8" s="107"/>
    </row>
    <row r="9" spans="1:24" x14ac:dyDescent="0.2">
      <c r="A9" s="110" t="s">
        <v>0</v>
      </c>
      <c r="B9" s="111"/>
      <c r="C9" s="110" t="s">
        <v>229</v>
      </c>
      <c r="D9" s="106"/>
      <c r="E9" s="106"/>
      <c r="F9" s="106"/>
      <c r="G9" s="106"/>
      <c r="H9" s="106"/>
      <c r="I9" s="106"/>
      <c r="J9" s="106"/>
      <c r="K9" s="106"/>
      <c r="L9" s="109"/>
      <c r="M9" s="109"/>
      <c r="N9" s="109"/>
      <c r="O9" s="109"/>
      <c r="P9" s="109"/>
      <c r="Q9" s="109"/>
      <c r="R9" s="107"/>
      <c r="S9" s="107"/>
      <c r="T9" s="107"/>
      <c r="U9" s="107"/>
      <c r="V9" s="107"/>
      <c r="W9" s="107"/>
      <c r="X9" s="107"/>
    </row>
    <row r="10" spans="1:24" x14ac:dyDescent="0.2">
      <c r="A10" s="110" t="s">
        <v>63</v>
      </c>
      <c r="B10" s="112"/>
      <c r="C10" s="110" t="s">
        <v>288</v>
      </c>
      <c r="D10" s="106"/>
      <c r="E10" s="106"/>
      <c r="F10" s="106"/>
      <c r="G10" s="106"/>
      <c r="H10" s="106"/>
      <c r="I10" s="106"/>
      <c r="J10" s="106"/>
      <c r="K10" s="106"/>
      <c r="L10" s="109"/>
      <c r="M10" s="109"/>
      <c r="N10" s="109"/>
      <c r="O10" s="109"/>
      <c r="P10" s="109"/>
      <c r="Q10" s="109"/>
      <c r="R10" s="107"/>
      <c r="S10" s="107"/>
      <c r="T10" s="107"/>
      <c r="U10" s="107"/>
      <c r="V10" s="107"/>
      <c r="W10" s="107"/>
      <c r="X10" s="107"/>
    </row>
    <row r="11" spans="1:24" x14ac:dyDescent="0.2">
      <c r="A11" s="110" t="s">
        <v>6</v>
      </c>
      <c r="B11" s="112"/>
      <c r="C11" s="110" t="s">
        <v>303</v>
      </c>
      <c r="D11" s="106"/>
      <c r="E11" s="106"/>
      <c r="F11" s="106"/>
      <c r="G11" s="106"/>
      <c r="H11" s="106"/>
      <c r="I11" s="106"/>
      <c r="J11" s="106"/>
      <c r="K11" s="106"/>
      <c r="L11" s="109"/>
      <c r="M11" s="109"/>
      <c r="N11" s="109"/>
      <c r="O11" s="109"/>
      <c r="P11" s="109"/>
      <c r="Q11" s="109"/>
      <c r="R11" s="107"/>
      <c r="S11" s="107"/>
      <c r="T11" s="107"/>
      <c r="U11" s="107"/>
      <c r="V11" s="107"/>
      <c r="W11" s="107"/>
      <c r="X11" s="107"/>
    </row>
    <row r="12" spans="1:24" x14ac:dyDescent="0.2">
      <c r="A12" s="110" t="s">
        <v>38</v>
      </c>
      <c r="B12" s="112"/>
      <c r="C12" s="110" t="s">
        <v>304</v>
      </c>
      <c r="D12" s="106"/>
      <c r="E12" s="106"/>
      <c r="F12" s="106"/>
      <c r="G12" s="106"/>
      <c r="H12" s="106"/>
      <c r="I12" s="106"/>
      <c r="J12" s="106"/>
      <c r="K12" s="106"/>
      <c r="L12" s="109"/>
      <c r="M12" s="109"/>
      <c r="N12" s="109"/>
      <c r="O12" s="109"/>
      <c r="P12" s="109"/>
      <c r="Q12" s="109"/>
      <c r="R12" s="107"/>
      <c r="S12" s="107"/>
      <c r="T12" s="107"/>
      <c r="U12" s="107"/>
      <c r="V12" s="107"/>
      <c r="W12" s="107"/>
      <c r="X12" s="107"/>
    </row>
    <row r="13" spans="1:24" x14ac:dyDescent="0.2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9"/>
      <c r="M13" s="109"/>
      <c r="N13" s="109"/>
      <c r="O13" s="109"/>
      <c r="P13" s="109"/>
      <c r="Q13" s="109"/>
      <c r="R13" s="107"/>
      <c r="S13" s="107"/>
      <c r="T13" s="107"/>
      <c r="U13" s="113"/>
      <c r="V13" s="107"/>
      <c r="W13" s="107"/>
      <c r="X13" s="107"/>
    </row>
    <row r="14" spans="1:24" x14ac:dyDescent="0.2">
      <c r="A14" s="372" t="s">
        <v>3</v>
      </c>
      <c r="B14" s="372"/>
      <c r="C14" s="372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  <c r="U14" s="372"/>
      <c r="V14" s="372"/>
      <c r="W14" s="372"/>
      <c r="X14" s="372"/>
    </row>
    <row r="15" spans="1:24" ht="26.25" customHeight="1" x14ac:dyDescent="0.2">
      <c r="A15" s="373" t="s">
        <v>305</v>
      </c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4.25" customHeight="1" x14ac:dyDescent="0.2">
      <c r="A17" s="368" t="s">
        <v>4</v>
      </c>
      <c r="B17" s="374"/>
      <c r="C17" s="369"/>
      <c r="D17" s="364" t="s">
        <v>7</v>
      </c>
      <c r="E17" s="364" t="s">
        <v>17</v>
      </c>
      <c r="F17" s="366" t="s">
        <v>18</v>
      </c>
      <c r="G17" s="367"/>
      <c r="H17" s="366" t="s">
        <v>19</v>
      </c>
      <c r="I17" s="367"/>
      <c r="J17" s="368" t="s">
        <v>13</v>
      </c>
      <c r="K17" s="369"/>
      <c r="L17" s="368" t="s">
        <v>9</v>
      </c>
      <c r="M17" s="369"/>
      <c r="N17" s="368" t="s">
        <v>12</v>
      </c>
      <c r="O17" s="369"/>
      <c r="P17" s="368" t="s">
        <v>14</v>
      </c>
      <c r="Q17" s="369"/>
      <c r="R17" s="288" t="s">
        <v>27</v>
      </c>
      <c r="S17" s="288"/>
      <c r="T17" s="288"/>
      <c r="U17" s="311" t="s">
        <v>28</v>
      </c>
      <c r="V17" s="366" t="s">
        <v>30</v>
      </c>
      <c r="W17" s="370"/>
      <c r="X17" s="367"/>
    </row>
    <row r="18" spans="1:24" ht="21" customHeight="1" x14ac:dyDescent="0.2">
      <c r="A18" s="37" t="s">
        <v>16</v>
      </c>
      <c r="B18" s="311" t="s">
        <v>5</v>
      </c>
      <c r="C18" s="311"/>
      <c r="D18" s="365"/>
      <c r="E18" s="365"/>
      <c r="F18" s="103" t="s">
        <v>20</v>
      </c>
      <c r="G18" s="103" t="s">
        <v>21</v>
      </c>
      <c r="H18" s="103" t="s">
        <v>22</v>
      </c>
      <c r="I18" s="103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4.25" customHeight="1" x14ac:dyDescent="0.2">
      <c r="A19" s="53">
        <v>1</v>
      </c>
      <c r="B19" s="320" t="s">
        <v>306</v>
      </c>
      <c r="C19" s="320"/>
      <c r="D19" s="54" t="s">
        <v>307</v>
      </c>
      <c r="E19" s="114">
        <v>0.2</v>
      </c>
      <c r="F19" s="17">
        <f t="shared" ref="F19:F24" si="0">$F$25*E19</f>
        <v>315362</v>
      </c>
      <c r="G19" s="17">
        <f t="shared" ref="G19:G24" si="1">$G$25*E19</f>
        <v>301753.8</v>
      </c>
      <c r="H19" s="56">
        <f>J19+L19+N19+P19</f>
        <v>4015</v>
      </c>
      <c r="I19" s="56">
        <f>K19+M19+O19+Q19</f>
        <v>2960</v>
      </c>
      <c r="J19" s="53">
        <v>2000</v>
      </c>
      <c r="K19" s="57">
        <v>1076</v>
      </c>
      <c r="L19" s="18">
        <v>15</v>
      </c>
      <c r="M19" s="56">
        <v>935</v>
      </c>
      <c r="N19" s="53">
        <v>2000</v>
      </c>
      <c r="O19" s="56">
        <v>949</v>
      </c>
      <c r="P19" s="53"/>
      <c r="Q19" s="56"/>
      <c r="R19" s="13">
        <f t="shared" ref="R19:S25" si="2">J19+L19+N19+P19</f>
        <v>4015</v>
      </c>
      <c r="S19" s="13">
        <f t="shared" si="2"/>
        <v>2960</v>
      </c>
      <c r="T19" s="13">
        <f>S19-R19</f>
        <v>-1055</v>
      </c>
      <c r="U19" s="115"/>
      <c r="V19" s="56">
        <f>O19/N19*100</f>
        <v>47.449999999999996</v>
      </c>
      <c r="W19" s="56">
        <f>G19/F19*100</f>
        <v>95.684895453478859</v>
      </c>
      <c r="X19" s="56">
        <f>V19/W19*100</f>
        <v>49.589854046577045</v>
      </c>
    </row>
    <row r="20" spans="1:24" ht="42.75" customHeight="1" x14ac:dyDescent="0.2">
      <c r="A20" s="53">
        <v>2</v>
      </c>
      <c r="B20" s="320" t="s">
        <v>308</v>
      </c>
      <c r="C20" s="320"/>
      <c r="D20" s="54" t="s">
        <v>309</v>
      </c>
      <c r="E20" s="114">
        <v>0.3</v>
      </c>
      <c r="F20" s="17">
        <f t="shared" si="0"/>
        <v>473043</v>
      </c>
      <c r="G20" s="17">
        <f t="shared" si="1"/>
        <v>452630.7</v>
      </c>
      <c r="H20" s="56">
        <f t="shared" ref="H20:I24" si="3">J20+L20+N20+P20</f>
        <v>2450</v>
      </c>
      <c r="I20" s="56">
        <f t="shared" si="3"/>
        <v>0</v>
      </c>
      <c r="J20" s="53">
        <v>1200</v>
      </c>
      <c r="K20" s="57">
        <v>0</v>
      </c>
      <c r="L20" s="18">
        <v>50</v>
      </c>
      <c r="M20" s="56">
        <v>0</v>
      </c>
      <c r="N20" s="53">
        <v>1200</v>
      </c>
      <c r="O20" s="56">
        <v>0</v>
      </c>
      <c r="P20" s="53"/>
      <c r="Q20" s="56"/>
      <c r="R20" s="13">
        <f t="shared" si="2"/>
        <v>2450</v>
      </c>
      <c r="S20" s="13">
        <f t="shared" si="2"/>
        <v>0</v>
      </c>
      <c r="T20" s="13">
        <f t="shared" ref="T20:T25" si="4">S20-R20</f>
        <v>-2450</v>
      </c>
      <c r="U20" s="115"/>
      <c r="V20" s="56">
        <f t="shared" ref="V20:V25" si="5">O20/N20*100</f>
        <v>0</v>
      </c>
      <c r="W20" s="56">
        <f t="shared" ref="W20:W25" si="6">G20/F20*100</f>
        <v>95.684895453478859</v>
      </c>
      <c r="X20" s="56">
        <f t="shared" ref="X20:X25" si="7">V20/W20*100</f>
        <v>0</v>
      </c>
    </row>
    <row r="21" spans="1:24" ht="39.75" customHeight="1" x14ac:dyDescent="0.2">
      <c r="A21" s="53">
        <v>3</v>
      </c>
      <c r="B21" s="320" t="s">
        <v>310</v>
      </c>
      <c r="C21" s="320"/>
      <c r="D21" s="54" t="s">
        <v>234</v>
      </c>
      <c r="E21" s="114">
        <v>0.2</v>
      </c>
      <c r="F21" s="17">
        <f t="shared" si="0"/>
        <v>315362</v>
      </c>
      <c r="G21" s="17">
        <f t="shared" si="1"/>
        <v>301753.8</v>
      </c>
      <c r="H21" s="56">
        <f t="shared" si="3"/>
        <v>290</v>
      </c>
      <c r="I21" s="56">
        <f t="shared" si="3"/>
        <v>83</v>
      </c>
      <c r="J21" s="53">
        <v>120</v>
      </c>
      <c r="K21" s="57">
        <v>12</v>
      </c>
      <c r="L21" s="18">
        <v>50</v>
      </c>
      <c r="M21" s="56">
        <v>40</v>
      </c>
      <c r="N21" s="53">
        <v>120</v>
      </c>
      <c r="O21" s="56">
        <v>31</v>
      </c>
      <c r="P21" s="53"/>
      <c r="Q21" s="56"/>
      <c r="R21" s="13">
        <f t="shared" si="2"/>
        <v>290</v>
      </c>
      <c r="S21" s="13">
        <f t="shared" si="2"/>
        <v>83</v>
      </c>
      <c r="T21" s="13">
        <f t="shared" si="4"/>
        <v>-207</v>
      </c>
      <c r="U21" s="115"/>
      <c r="V21" s="56">
        <f t="shared" si="5"/>
        <v>25.833333333333336</v>
      </c>
      <c r="W21" s="56">
        <f t="shared" si="6"/>
        <v>95.684895453478859</v>
      </c>
      <c r="X21" s="56">
        <f t="shared" si="7"/>
        <v>26.998339927008928</v>
      </c>
    </row>
    <row r="22" spans="1:24" ht="43.5" customHeight="1" x14ac:dyDescent="0.2">
      <c r="A22" s="53">
        <v>4</v>
      </c>
      <c r="B22" s="320" t="s">
        <v>311</v>
      </c>
      <c r="C22" s="320"/>
      <c r="D22" s="54" t="s">
        <v>111</v>
      </c>
      <c r="E22" s="114">
        <v>0.1</v>
      </c>
      <c r="F22" s="17">
        <f t="shared" si="0"/>
        <v>157681</v>
      </c>
      <c r="G22" s="17">
        <f t="shared" si="1"/>
        <v>150876.9</v>
      </c>
      <c r="H22" s="56">
        <f t="shared" si="3"/>
        <v>12</v>
      </c>
      <c r="I22" s="56">
        <f t="shared" si="3"/>
        <v>1</v>
      </c>
      <c r="J22" s="53">
        <v>1</v>
      </c>
      <c r="K22" s="57">
        <v>1</v>
      </c>
      <c r="L22" s="18">
        <v>10</v>
      </c>
      <c r="M22" s="56">
        <v>0</v>
      </c>
      <c r="N22" s="53">
        <v>1</v>
      </c>
      <c r="O22" s="56">
        <v>0</v>
      </c>
      <c r="P22" s="53"/>
      <c r="Q22" s="56"/>
      <c r="R22" s="13">
        <f t="shared" si="2"/>
        <v>12</v>
      </c>
      <c r="S22" s="13">
        <f t="shared" si="2"/>
        <v>1</v>
      </c>
      <c r="T22" s="13">
        <f t="shared" si="4"/>
        <v>-11</v>
      </c>
      <c r="U22" s="115"/>
      <c r="V22" s="56">
        <f t="shared" si="5"/>
        <v>0</v>
      </c>
      <c r="W22" s="56">
        <f t="shared" si="6"/>
        <v>95.684895453478859</v>
      </c>
      <c r="X22" s="56">
        <f t="shared" si="7"/>
        <v>0</v>
      </c>
    </row>
    <row r="23" spans="1:24" ht="44.25" customHeight="1" x14ac:dyDescent="0.2">
      <c r="A23" s="53">
        <v>5</v>
      </c>
      <c r="B23" s="320" t="s">
        <v>312</v>
      </c>
      <c r="C23" s="320"/>
      <c r="D23" s="54" t="s">
        <v>111</v>
      </c>
      <c r="E23" s="114">
        <v>0.1</v>
      </c>
      <c r="F23" s="17">
        <f t="shared" si="0"/>
        <v>157681</v>
      </c>
      <c r="G23" s="17">
        <f t="shared" si="1"/>
        <v>150876.9</v>
      </c>
      <c r="H23" s="56">
        <f t="shared" si="3"/>
        <v>17</v>
      </c>
      <c r="I23" s="56">
        <f t="shared" si="3"/>
        <v>1</v>
      </c>
      <c r="J23" s="53">
        <v>1</v>
      </c>
      <c r="K23" s="57">
        <v>1</v>
      </c>
      <c r="L23" s="18">
        <v>15</v>
      </c>
      <c r="M23" s="56">
        <v>0</v>
      </c>
      <c r="N23" s="53">
        <v>1</v>
      </c>
      <c r="O23" s="56">
        <v>0</v>
      </c>
      <c r="P23" s="53"/>
      <c r="Q23" s="56"/>
      <c r="R23" s="13">
        <f t="shared" si="2"/>
        <v>17</v>
      </c>
      <c r="S23" s="13">
        <f t="shared" si="2"/>
        <v>1</v>
      </c>
      <c r="T23" s="13">
        <f t="shared" si="4"/>
        <v>-16</v>
      </c>
      <c r="U23" s="115"/>
      <c r="V23" s="56">
        <f t="shared" si="5"/>
        <v>0</v>
      </c>
      <c r="W23" s="56">
        <f t="shared" si="6"/>
        <v>95.684895453478859</v>
      </c>
      <c r="X23" s="56">
        <f t="shared" si="7"/>
        <v>0</v>
      </c>
    </row>
    <row r="24" spans="1:24" ht="51.75" customHeight="1" x14ac:dyDescent="0.2">
      <c r="A24" s="53">
        <v>6</v>
      </c>
      <c r="B24" s="320" t="s">
        <v>313</v>
      </c>
      <c r="C24" s="320"/>
      <c r="D24" s="54" t="s">
        <v>183</v>
      </c>
      <c r="E24" s="114">
        <v>0.1</v>
      </c>
      <c r="F24" s="17">
        <f t="shared" si="0"/>
        <v>157681</v>
      </c>
      <c r="G24" s="17">
        <f t="shared" si="1"/>
        <v>150876.9</v>
      </c>
      <c r="H24" s="56">
        <f t="shared" si="3"/>
        <v>103</v>
      </c>
      <c r="I24" s="56">
        <f t="shared" si="3"/>
        <v>4</v>
      </c>
      <c r="J24" s="53">
        <v>50</v>
      </c>
      <c r="K24" s="57">
        <v>0</v>
      </c>
      <c r="L24" s="18">
        <v>3</v>
      </c>
      <c r="M24" s="56">
        <v>0</v>
      </c>
      <c r="N24" s="53">
        <v>50</v>
      </c>
      <c r="O24" s="56">
        <v>4</v>
      </c>
      <c r="P24" s="53"/>
      <c r="Q24" s="56"/>
      <c r="R24" s="13">
        <f t="shared" si="2"/>
        <v>103</v>
      </c>
      <c r="S24" s="13">
        <f t="shared" si="2"/>
        <v>4</v>
      </c>
      <c r="T24" s="13">
        <f t="shared" si="4"/>
        <v>-99</v>
      </c>
      <c r="U24" s="115"/>
      <c r="V24" s="56">
        <f t="shared" si="5"/>
        <v>8</v>
      </c>
      <c r="W24" s="56">
        <f t="shared" si="6"/>
        <v>95.684895453478859</v>
      </c>
      <c r="X24" s="56">
        <f t="shared" si="7"/>
        <v>8.360776235460829</v>
      </c>
    </row>
    <row r="25" spans="1:24" s="1" customFormat="1" ht="36.75" customHeight="1" x14ac:dyDescent="0.2">
      <c r="A25" s="298" t="s">
        <v>24</v>
      </c>
      <c r="B25" s="299"/>
      <c r="C25" s="300"/>
      <c r="D25" s="18"/>
      <c r="E25" s="59">
        <f>SUM(E19:E24)</f>
        <v>0.99999999999999989</v>
      </c>
      <c r="F25" s="19">
        <f>SEGUIMIENTO!D11</f>
        <v>1576810</v>
      </c>
      <c r="G25" s="19">
        <f>SEGUIMIENTO!E11</f>
        <v>1508769</v>
      </c>
      <c r="H25" s="18">
        <f t="shared" ref="H25:Q25" si="8">SUM(H19:H24)</f>
        <v>6887</v>
      </c>
      <c r="I25" s="18">
        <f t="shared" si="8"/>
        <v>3049</v>
      </c>
      <c r="J25" s="18">
        <f t="shared" si="8"/>
        <v>3372</v>
      </c>
      <c r="K25" s="18">
        <f t="shared" si="8"/>
        <v>1090</v>
      </c>
      <c r="L25" s="18">
        <f t="shared" si="8"/>
        <v>143</v>
      </c>
      <c r="M25" s="18">
        <f t="shared" si="8"/>
        <v>975</v>
      </c>
      <c r="N25" s="18">
        <f t="shared" si="8"/>
        <v>3372</v>
      </c>
      <c r="O25" s="18">
        <f t="shared" si="8"/>
        <v>984</v>
      </c>
      <c r="P25" s="18">
        <f t="shared" si="8"/>
        <v>0</v>
      </c>
      <c r="Q25" s="18">
        <f t="shared" si="8"/>
        <v>0</v>
      </c>
      <c r="R25" s="14">
        <f t="shared" si="2"/>
        <v>6887</v>
      </c>
      <c r="S25" s="14">
        <f t="shared" si="2"/>
        <v>3049</v>
      </c>
      <c r="T25" s="14">
        <f t="shared" si="4"/>
        <v>-3838</v>
      </c>
      <c r="U25" s="5"/>
      <c r="V25" s="56">
        <f t="shared" si="5"/>
        <v>29.181494661921707</v>
      </c>
      <c r="W25" s="56">
        <f t="shared" si="6"/>
        <v>95.684895453478859</v>
      </c>
      <c r="X25" s="56">
        <f t="shared" si="7"/>
        <v>30.497493385577755</v>
      </c>
    </row>
    <row r="26" spans="1:24" s="6" customFormat="1" ht="14.25" customHeight="1" x14ac:dyDescent="0.2">
      <c r="F26" s="10"/>
    </row>
    <row r="27" spans="1:24" s="6" customFormat="1" ht="14.25" customHeight="1" x14ac:dyDescent="0.2">
      <c r="B27" s="11" t="s">
        <v>25</v>
      </c>
      <c r="F27" s="10"/>
      <c r="H27" s="6" t="s">
        <v>26</v>
      </c>
    </row>
    <row r="33" spans="1:22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1"/>
      <c r="S33" s="1"/>
      <c r="T33" s="317"/>
      <c r="U33" s="317"/>
      <c r="V33" s="6"/>
    </row>
    <row r="34" spans="1:22" x14ac:dyDescent="0.2">
      <c r="A34" s="289" t="s">
        <v>57</v>
      </c>
      <c r="B34" s="289"/>
      <c r="C34" s="289"/>
      <c r="D34" s="6"/>
      <c r="E34" s="6"/>
      <c r="F34" s="6"/>
      <c r="G34" s="6"/>
      <c r="H34" s="287" t="s">
        <v>314</v>
      </c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</row>
    <row r="35" spans="1:22" x14ac:dyDescent="0.2">
      <c r="A35" s="287" t="s">
        <v>56</v>
      </c>
      <c r="B35" s="287"/>
      <c r="C35" s="287"/>
      <c r="D35" s="6"/>
      <c r="E35" s="6"/>
      <c r="F35" s="6"/>
      <c r="G35" s="6"/>
      <c r="H35" s="287" t="s">
        <v>116</v>
      </c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</row>
  </sheetData>
  <sheetProtection sheet="1" objects="1" scenarios="1"/>
  <mergeCells count="33">
    <mergeCell ref="T33:U33"/>
    <mergeCell ref="A34:C34"/>
    <mergeCell ref="H34:V34"/>
    <mergeCell ref="A35:C35"/>
    <mergeCell ref="H35:V35"/>
    <mergeCell ref="A25:C25"/>
    <mergeCell ref="P17:Q17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A6:X6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55118110236220474" bottom="0.35433070866141736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workbookViewId="0">
      <selection activeCell="U19" sqref="U19:U24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40.7109375" style="36" customWidth="1"/>
    <col min="4" max="5" width="11.42578125" style="36"/>
    <col min="6" max="6" width="12" style="36" customWidth="1"/>
    <col min="7" max="7" width="12.28515625" style="36" customWidth="1"/>
    <col min="8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5.2851562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4" x14ac:dyDescent="0.2">
      <c r="A8" s="11" t="s">
        <v>36</v>
      </c>
      <c r="B8" s="6"/>
      <c r="C8" s="11" t="s">
        <v>188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27" t="s">
        <v>0</v>
      </c>
      <c r="B9" s="30"/>
      <c r="C9" s="27" t="s">
        <v>229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27" t="s">
        <v>63</v>
      </c>
      <c r="B10" s="31"/>
      <c r="C10" s="27" t="s">
        <v>288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27" t="s">
        <v>6</v>
      </c>
      <c r="B11" s="31"/>
      <c r="C11" s="27" t="s">
        <v>303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27" t="s">
        <v>38</v>
      </c>
      <c r="B12" s="31"/>
      <c r="C12" s="27" t="s">
        <v>315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36.75" customHeight="1" x14ac:dyDescent="0.2">
      <c r="A15" s="292" t="s">
        <v>316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5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5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5" ht="45" customHeight="1" x14ac:dyDescent="0.2">
      <c r="A19" s="9">
        <v>1</v>
      </c>
      <c r="B19" s="303" t="s">
        <v>317</v>
      </c>
      <c r="C19" s="304"/>
      <c r="D19" s="18" t="s">
        <v>238</v>
      </c>
      <c r="E19" s="91">
        <v>0.1</v>
      </c>
      <c r="F19" s="17">
        <f t="shared" ref="F19:F24" si="0">$F$25*E19</f>
        <v>77670.2</v>
      </c>
      <c r="G19" s="17">
        <f t="shared" ref="G19:G24" si="1">$G$25*E19</f>
        <v>73223.8</v>
      </c>
      <c r="H19" s="116">
        <f t="shared" ref="H19:I24" si="2">J19+L19+N19+P19</f>
        <v>74</v>
      </c>
      <c r="I19" s="116">
        <f t="shared" si="2"/>
        <v>34</v>
      </c>
      <c r="J19" s="14">
        <v>30</v>
      </c>
      <c r="K19" s="38">
        <v>11</v>
      </c>
      <c r="L19" s="117">
        <v>4</v>
      </c>
      <c r="M19" s="5">
        <v>4</v>
      </c>
      <c r="N19" s="258">
        <v>40</v>
      </c>
      <c r="O19" s="5">
        <v>19</v>
      </c>
      <c r="P19" s="14"/>
      <c r="Q19" s="5"/>
      <c r="R19" s="13">
        <f>J19+L19+N19+P19</f>
        <v>74</v>
      </c>
      <c r="S19" s="13">
        <f>K19+M19+O19+Q19</f>
        <v>34</v>
      </c>
      <c r="T19" s="13">
        <f>S19-R19</f>
        <v>-40</v>
      </c>
      <c r="U19" s="118" t="s">
        <v>1112</v>
      </c>
      <c r="V19" s="5">
        <f>O19/N19*100</f>
        <v>47.5</v>
      </c>
      <c r="W19" s="5">
        <f>G19/F19*100</f>
        <v>94.275281897046753</v>
      </c>
      <c r="X19" s="5">
        <f>V19/W19*100</f>
        <v>50.384362734520735</v>
      </c>
    </row>
    <row r="20" spans="1:25" ht="45" customHeight="1" x14ac:dyDescent="0.2">
      <c r="A20" s="9">
        <v>2</v>
      </c>
      <c r="B20" s="303" t="s">
        <v>318</v>
      </c>
      <c r="C20" s="304"/>
      <c r="D20" s="18" t="s">
        <v>238</v>
      </c>
      <c r="E20" s="91">
        <v>0.1</v>
      </c>
      <c r="F20" s="17">
        <f t="shared" si="0"/>
        <v>77670.2</v>
      </c>
      <c r="G20" s="17">
        <f t="shared" si="1"/>
        <v>73223.8</v>
      </c>
      <c r="H20" s="116">
        <f t="shared" si="2"/>
        <v>173</v>
      </c>
      <c r="I20" s="116">
        <f t="shared" si="2"/>
        <v>260</v>
      </c>
      <c r="J20" s="14">
        <v>85</v>
      </c>
      <c r="K20" s="38">
        <v>41</v>
      </c>
      <c r="L20" s="117">
        <v>28</v>
      </c>
      <c r="M20" s="5">
        <v>28</v>
      </c>
      <c r="N20" s="258">
        <v>60</v>
      </c>
      <c r="O20" s="5">
        <v>191</v>
      </c>
      <c r="P20" s="14"/>
      <c r="Q20" s="5"/>
      <c r="R20" s="13">
        <f t="shared" ref="R20:S25" si="3">J20+L20+N20+P20</f>
        <v>173</v>
      </c>
      <c r="S20" s="13">
        <f t="shared" si="3"/>
        <v>260</v>
      </c>
      <c r="T20" s="13">
        <f t="shared" ref="T20:T25" si="4">S20-R20</f>
        <v>87</v>
      </c>
      <c r="U20" s="118" t="s">
        <v>1113</v>
      </c>
      <c r="V20" s="5">
        <f t="shared" ref="V20:V25" si="5">O20/N20*100</f>
        <v>318.33333333333331</v>
      </c>
      <c r="W20" s="5">
        <f t="shared" ref="W20:W25" si="6">G20/F20*100</f>
        <v>94.275281897046753</v>
      </c>
      <c r="X20" s="5">
        <f t="shared" ref="X20:X25" si="7">V20/W20*100</f>
        <v>337.66362394012145</v>
      </c>
    </row>
    <row r="21" spans="1:25" ht="45" customHeight="1" x14ac:dyDescent="0.2">
      <c r="A21" s="9">
        <v>3</v>
      </c>
      <c r="B21" s="303" t="s">
        <v>319</v>
      </c>
      <c r="C21" s="304"/>
      <c r="D21" s="18" t="s">
        <v>238</v>
      </c>
      <c r="E21" s="91">
        <v>0.25</v>
      </c>
      <c r="F21" s="17">
        <f t="shared" si="0"/>
        <v>194175.5</v>
      </c>
      <c r="G21" s="17">
        <f t="shared" si="1"/>
        <v>183059.5</v>
      </c>
      <c r="H21" s="116">
        <f t="shared" si="2"/>
        <v>323</v>
      </c>
      <c r="I21" s="116">
        <f t="shared" si="2"/>
        <v>415</v>
      </c>
      <c r="J21" s="14">
        <v>85</v>
      </c>
      <c r="K21" s="38">
        <v>165</v>
      </c>
      <c r="L21" s="117">
        <v>158</v>
      </c>
      <c r="M21" s="5">
        <v>158</v>
      </c>
      <c r="N21" s="258">
        <v>80</v>
      </c>
      <c r="O21" s="5">
        <v>92</v>
      </c>
      <c r="P21" s="14"/>
      <c r="Q21" s="5"/>
      <c r="R21" s="13">
        <f t="shared" si="3"/>
        <v>323</v>
      </c>
      <c r="S21" s="13">
        <f t="shared" si="3"/>
        <v>415</v>
      </c>
      <c r="T21" s="13">
        <f t="shared" si="4"/>
        <v>92</v>
      </c>
      <c r="U21" s="118" t="s">
        <v>1114</v>
      </c>
      <c r="V21" s="5">
        <f t="shared" si="5"/>
        <v>114.99999999999999</v>
      </c>
      <c r="W21" s="5">
        <f t="shared" si="6"/>
        <v>94.275281897046753</v>
      </c>
      <c r="X21" s="5">
        <f t="shared" si="7"/>
        <v>121.98319398883967</v>
      </c>
    </row>
    <row r="22" spans="1:25" ht="45" customHeight="1" x14ac:dyDescent="0.2">
      <c r="A22" s="9">
        <v>4</v>
      </c>
      <c r="B22" s="303" t="s">
        <v>320</v>
      </c>
      <c r="C22" s="304"/>
      <c r="D22" s="18" t="s">
        <v>236</v>
      </c>
      <c r="E22" s="91">
        <v>0.25</v>
      </c>
      <c r="F22" s="17">
        <f t="shared" si="0"/>
        <v>194175.5</v>
      </c>
      <c r="G22" s="17">
        <f t="shared" si="1"/>
        <v>183059.5</v>
      </c>
      <c r="H22" s="116">
        <f t="shared" si="2"/>
        <v>193</v>
      </c>
      <c r="I22" s="116">
        <f t="shared" si="2"/>
        <v>110</v>
      </c>
      <c r="J22" s="14">
        <v>70</v>
      </c>
      <c r="K22" s="38">
        <v>40</v>
      </c>
      <c r="L22" s="117">
        <v>23</v>
      </c>
      <c r="M22" s="5">
        <v>23</v>
      </c>
      <c r="N22" s="258">
        <v>100</v>
      </c>
      <c r="O22" s="5">
        <v>47</v>
      </c>
      <c r="P22" s="14"/>
      <c r="Q22" s="5"/>
      <c r="R22" s="13">
        <f t="shared" si="3"/>
        <v>193</v>
      </c>
      <c r="S22" s="13">
        <f t="shared" si="3"/>
        <v>110</v>
      </c>
      <c r="T22" s="13">
        <f t="shared" si="4"/>
        <v>-83</v>
      </c>
      <c r="U22" s="118" t="s">
        <v>1115</v>
      </c>
      <c r="V22" s="5">
        <f t="shared" si="5"/>
        <v>47</v>
      </c>
      <c r="W22" s="5">
        <f t="shared" si="6"/>
        <v>94.275281897046753</v>
      </c>
      <c r="X22" s="5">
        <f t="shared" si="7"/>
        <v>49.854001021525782</v>
      </c>
    </row>
    <row r="23" spans="1:25" ht="45" customHeight="1" x14ac:dyDescent="0.2">
      <c r="A23" s="9">
        <v>5</v>
      </c>
      <c r="B23" s="303" t="s">
        <v>321</v>
      </c>
      <c r="C23" s="304"/>
      <c r="D23" s="18" t="s">
        <v>238</v>
      </c>
      <c r="E23" s="91">
        <v>0.2</v>
      </c>
      <c r="F23" s="17">
        <f t="shared" si="0"/>
        <v>155340.4</v>
      </c>
      <c r="G23" s="17">
        <f t="shared" si="1"/>
        <v>146447.6</v>
      </c>
      <c r="H23" s="116">
        <f t="shared" si="2"/>
        <v>103</v>
      </c>
      <c r="I23" s="116">
        <f t="shared" si="2"/>
        <v>37</v>
      </c>
      <c r="J23" s="14">
        <v>50</v>
      </c>
      <c r="K23" s="38">
        <v>13</v>
      </c>
      <c r="L23" s="117">
        <v>8</v>
      </c>
      <c r="M23" s="5">
        <v>8</v>
      </c>
      <c r="N23" s="258">
        <v>45</v>
      </c>
      <c r="O23" s="5">
        <v>16</v>
      </c>
      <c r="P23" s="14"/>
      <c r="Q23" s="5"/>
      <c r="R23" s="13">
        <f t="shared" si="3"/>
        <v>103</v>
      </c>
      <c r="S23" s="13">
        <f t="shared" si="3"/>
        <v>37</v>
      </c>
      <c r="T23" s="13">
        <f t="shared" si="4"/>
        <v>-66</v>
      </c>
      <c r="U23" s="118" t="s">
        <v>1113</v>
      </c>
      <c r="V23" s="5">
        <f t="shared" si="5"/>
        <v>35.555555555555557</v>
      </c>
      <c r="W23" s="5">
        <f t="shared" si="6"/>
        <v>94.275281897046753</v>
      </c>
      <c r="X23" s="5">
        <f t="shared" si="7"/>
        <v>37.714610701863478</v>
      </c>
    </row>
    <row r="24" spans="1:25" ht="45" customHeight="1" x14ac:dyDescent="0.2">
      <c r="A24" s="9">
        <v>6</v>
      </c>
      <c r="B24" s="303" t="s">
        <v>322</v>
      </c>
      <c r="C24" s="304"/>
      <c r="D24" s="18" t="s">
        <v>323</v>
      </c>
      <c r="E24" s="91">
        <v>0.1</v>
      </c>
      <c r="F24" s="17">
        <f t="shared" si="0"/>
        <v>77670.2</v>
      </c>
      <c r="G24" s="17">
        <f t="shared" si="1"/>
        <v>73223.8</v>
      </c>
      <c r="H24" s="116">
        <f t="shared" si="2"/>
        <v>9</v>
      </c>
      <c r="I24" s="116">
        <f t="shared" si="2"/>
        <v>3</v>
      </c>
      <c r="J24" s="14">
        <v>3</v>
      </c>
      <c r="K24" s="38">
        <v>0</v>
      </c>
      <c r="L24" s="117">
        <v>3</v>
      </c>
      <c r="M24" s="5">
        <v>3</v>
      </c>
      <c r="N24" s="258">
        <v>3</v>
      </c>
      <c r="O24" s="5">
        <v>0</v>
      </c>
      <c r="P24" s="14"/>
      <c r="Q24" s="5"/>
      <c r="R24" s="13">
        <f t="shared" si="3"/>
        <v>9</v>
      </c>
      <c r="S24" s="13">
        <f t="shared" si="3"/>
        <v>3</v>
      </c>
      <c r="T24" s="13">
        <f t="shared" si="4"/>
        <v>-6</v>
      </c>
      <c r="U24" s="118" t="s">
        <v>1112</v>
      </c>
      <c r="V24" s="5">
        <f t="shared" si="5"/>
        <v>0</v>
      </c>
      <c r="W24" s="5">
        <f t="shared" si="6"/>
        <v>94.275281897046753</v>
      </c>
      <c r="X24" s="5">
        <f t="shared" si="7"/>
        <v>0</v>
      </c>
    </row>
    <row r="25" spans="1:25" s="1" customFormat="1" ht="36.75" customHeight="1" x14ac:dyDescent="0.2">
      <c r="A25" s="298" t="s">
        <v>24</v>
      </c>
      <c r="B25" s="299"/>
      <c r="C25" s="300"/>
      <c r="D25" s="18"/>
      <c r="E25" s="91">
        <f>SUM(E19:E24)</f>
        <v>0.99999999999999989</v>
      </c>
      <c r="F25" s="19">
        <f>SEGUIMIENTO!D12</f>
        <v>776702</v>
      </c>
      <c r="G25" s="19">
        <f>SEGUIMIENTO!E12</f>
        <v>732238</v>
      </c>
      <c r="H25" s="18">
        <f t="shared" ref="H25:Q25" si="8">SUM(H19:H24)</f>
        <v>875</v>
      </c>
      <c r="I25" s="18">
        <f t="shared" si="8"/>
        <v>859</v>
      </c>
      <c r="J25" s="18">
        <f t="shared" si="8"/>
        <v>323</v>
      </c>
      <c r="K25" s="18">
        <f t="shared" si="8"/>
        <v>270</v>
      </c>
      <c r="L25" s="18">
        <f t="shared" si="8"/>
        <v>224</v>
      </c>
      <c r="M25" s="18">
        <f t="shared" si="8"/>
        <v>224</v>
      </c>
      <c r="N25" s="49">
        <f t="shared" si="8"/>
        <v>328</v>
      </c>
      <c r="O25" s="18">
        <f t="shared" si="8"/>
        <v>365</v>
      </c>
      <c r="P25" s="18">
        <f t="shared" si="8"/>
        <v>0</v>
      </c>
      <c r="Q25" s="18">
        <f t="shared" si="8"/>
        <v>0</v>
      </c>
      <c r="R25" s="14">
        <f t="shared" si="3"/>
        <v>875</v>
      </c>
      <c r="S25" s="14">
        <f t="shared" si="3"/>
        <v>859</v>
      </c>
      <c r="T25" s="14">
        <f t="shared" si="4"/>
        <v>-16</v>
      </c>
      <c r="U25" s="14"/>
      <c r="V25" s="5">
        <f t="shared" si="5"/>
        <v>111.28048780487805</v>
      </c>
      <c r="W25" s="5">
        <f t="shared" si="6"/>
        <v>94.275281897046753</v>
      </c>
      <c r="X25" s="5">
        <f t="shared" si="7"/>
        <v>118.03782027021867</v>
      </c>
    </row>
    <row r="26" spans="1:25" s="6" customFormat="1" ht="14.25" customHeight="1" x14ac:dyDescent="0.2">
      <c r="F26" s="10"/>
      <c r="V26" s="119"/>
      <c r="W26" s="119"/>
      <c r="X26" s="119"/>
    </row>
    <row r="27" spans="1:25" s="6" customFormat="1" ht="14.25" customHeight="1" x14ac:dyDescent="0.2">
      <c r="B27" s="11" t="s">
        <v>25</v>
      </c>
      <c r="F27" s="10"/>
      <c r="H27" s="6" t="s">
        <v>26</v>
      </c>
    </row>
    <row r="30" spans="1:25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50"/>
      <c r="V30" s="50"/>
      <c r="W30" s="317"/>
      <c r="X30" s="317"/>
      <c r="Y30" s="6"/>
    </row>
    <row r="31" spans="1:25" x14ac:dyDescent="0.2">
      <c r="A31" s="289" t="s">
        <v>57</v>
      </c>
      <c r="B31" s="289"/>
      <c r="C31" s="289"/>
      <c r="D31" s="287"/>
      <c r="E31" s="287"/>
      <c r="F31" s="287"/>
      <c r="G31" s="6"/>
      <c r="H31" s="6"/>
      <c r="I31" s="6"/>
      <c r="J31" s="6"/>
      <c r="K31" s="287" t="s">
        <v>286</v>
      </c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</row>
    <row r="32" spans="1:25" x14ac:dyDescent="0.2">
      <c r="A32" s="287" t="s">
        <v>56</v>
      </c>
      <c r="B32" s="287"/>
      <c r="C32" s="287"/>
      <c r="D32" s="287"/>
      <c r="E32" s="287"/>
      <c r="F32" s="287"/>
      <c r="G32" s="6"/>
      <c r="H32" s="6"/>
      <c r="I32" s="6"/>
      <c r="J32" s="6"/>
      <c r="K32" s="287" t="s">
        <v>116</v>
      </c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</row>
  </sheetData>
  <sheetProtection sheet="1" objects="1" scenarios="1"/>
  <mergeCells count="35">
    <mergeCell ref="A32:C32"/>
    <mergeCell ref="D32:F32"/>
    <mergeCell ref="K32:Y32"/>
    <mergeCell ref="B24:C24"/>
    <mergeCell ref="A25:C25"/>
    <mergeCell ref="W30:X30"/>
    <mergeCell ref="A31:C31"/>
    <mergeCell ref="D31:F31"/>
    <mergeCell ref="K31:Y31"/>
    <mergeCell ref="B19:C19"/>
    <mergeCell ref="B20:C20"/>
    <mergeCell ref="B21:C21"/>
    <mergeCell ref="B22:C22"/>
    <mergeCell ref="B23:C23"/>
    <mergeCell ref="A6:X6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A1:X1"/>
    <mergeCell ref="A2:X2"/>
    <mergeCell ref="A3:X3"/>
    <mergeCell ref="A4:X4"/>
    <mergeCell ref="A5:X5"/>
  </mergeCells>
  <printOptions horizontalCentered="1"/>
  <pageMargins left="0.11811023622047245" right="0.19685039370078741" top="0.55118110236220474" bottom="0.35433070866141736" header="0.31496062992125984" footer="0.31496062992125984"/>
  <pageSetup scale="64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opLeftCell="A5" workbookViewId="0">
      <selection activeCell="N19" sqref="N19"/>
    </sheetView>
  </sheetViews>
  <sheetFormatPr baseColWidth="10" defaultRowHeight="12.75" x14ac:dyDescent="0.2"/>
  <cols>
    <col min="1" max="1" width="16.42578125" style="36" customWidth="1"/>
    <col min="2" max="2" width="20.85546875" style="36" customWidth="1"/>
    <col min="3" max="3" width="15.28515625" style="36" bestFit="1" customWidth="1"/>
    <col min="4" max="4" width="12.7109375" style="36" bestFit="1" customWidth="1"/>
    <col min="5" max="5" width="13" style="36" customWidth="1"/>
    <col min="6" max="6" width="12.42578125" style="36" bestFit="1" customWidth="1"/>
    <col min="7" max="12" width="8.85546875" style="36" hidden="1" customWidth="1"/>
    <col min="13" max="14" width="8.85546875" style="36" customWidth="1"/>
    <col min="15" max="16" width="8.85546875" style="36" hidden="1" customWidth="1"/>
    <col min="17" max="19" width="8.85546875" style="36" customWidth="1"/>
    <col min="20" max="20" width="18" style="36" customWidth="1"/>
    <col min="21" max="21" width="7.7109375" style="36" customWidth="1"/>
    <col min="22" max="24" width="8.85546875" style="36" customWidth="1"/>
    <col min="25" max="16384" width="11.42578125" style="36"/>
  </cols>
  <sheetData>
    <row r="1" spans="1:23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3" x14ac:dyDescent="0.2">
      <c r="A2" s="297" t="s">
        <v>324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</row>
    <row r="3" spans="1:23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</row>
    <row r="4" spans="1:23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</row>
    <row r="5" spans="1:23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</row>
    <row r="6" spans="1:23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</row>
    <row r="7" spans="1:23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x14ac:dyDescent="0.2">
      <c r="A8" s="11" t="s">
        <v>36</v>
      </c>
      <c r="B8" s="11" t="s">
        <v>188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3" x14ac:dyDescent="0.2">
      <c r="A9" s="27" t="s">
        <v>0</v>
      </c>
      <c r="B9" s="27" t="s">
        <v>229</v>
      </c>
      <c r="C9" s="1"/>
      <c r="D9" s="1"/>
      <c r="E9" s="1"/>
      <c r="F9" s="1"/>
      <c r="G9" s="1"/>
      <c r="H9" s="1"/>
      <c r="I9" s="1"/>
      <c r="J9" s="6"/>
      <c r="K9" s="6"/>
      <c r="L9" s="6"/>
      <c r="M9" s="6"/>
      <c r="N9" s="6"/>
      <c r="O9" s="6"/>
    </row>
    <row r="10" spans="1:23" x14ac:dyDescent="0.2">
      <c r="A10" s="27" t="s">
        <v>63</v>
      </c>
      <c r="B10" s="27" t="s">
        <v>288</v>
      </c>
      <c r="C10" s="1"/>
      <c r="D10" s="1"/>
      <c r="E10" s="1"/>
      <c r="F10" s="1"/>
      <c r="G10" s="1"/>
      <c r="H10" s="1"/>
      <c r="I10" s="1"/>
      <c r="J10" s="6"/>
      <c r="K10" s="6"/>
      <c r="L10" s="6"/>
      <c r="M10" s="6"/>
      <c r="N10" s="6"/>
      <c r="O10" s="6"/>
    </row>
    <row r="11" spans="1:23" x14ac:dyDescent="0.2">
      <c r="A11" s="27" t="s">
        <v>6</v>
      </c>
      <c r="B11" s="27" t="s">
        <v>303</v>
      </c>
      <c r="C11" s="1"/>
      <c r="D11" s="1"/>
      <c r="E11" s="1"/>
      <c r="F11" s="1"/>
      <c r="G11" s="1"/>
      <c r="H11" s="1"/>
      <c r="I11" s="1"/>
      <c r="J11" s="6"/>
      <c r="K11" s="6"/>
      <c r="L11" s="6"/>
      <c r="M11" s="6"/>
      <c r="N11" s="6"/>
      <c r="O11" s="6"/>
    </row>
    <row r="12" spans="1:23" x14ac:dyDescent="0.2">
      <c r="A12" s="27" t="s">
        <v>38</v>
      </c>
      <c r="B12" s="27" t="s">
        <v>325</v>
      </c>
      <c r="C12" s="1"/>
      <c r="D12" s="1"/>
      <c r="E12" s="1"/>
      <c r="F12" s="1"/>
      <c r="G12" s="1"/>
      <c r="H12" s="1"/>
      <c r="I12" s="1"/>
      <c r="J12" s="6"/>
      <c r="K12" s="6"/>
      <c r="L12" s="6"/>
      <c r="M12" s="6"/>
      <c r="N12" s="6"/>
      <c r="O12" s="6"/>
    </row>
    <row r="13" spans="1:23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6"/>
      <c r="M13" s="6"/>
      <c r="N13" s="6"/>
      <c r="O13" s="6"/>
      <c r="P13" s="6"/>
      <c r="T13" s="46"/>
    </row>
    <row r="14" spans="1:23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</row>
    <row r="15" spans="1:23" ht="26.25" customHeight="1" x14ac:dyDescent="0.2">
      <c r="A15" s="292" t="s">
        <v>326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</row>
    <row r="16" spans="1:23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23" ht="12.75" customHeight="1" x14ac:dyDescent="0.2">
      <c r="A17" s="290" t="s">
        <v>4</v>
      </c>
      <c r="B17" s="306"/>
      <c r="C17" s="293" t="s">
        <v>7</v>
      </c>
      <c r="D17" s="293" t="s">
        <v>17</v>
      </c>
      <c r="E17" s="301" t="s">
        <v>18</v>
      </c>
      <c r="F17" s="302"/>
      <c r="G17" s="301" t="s">
        <v>19</v>
      </c>
      <c r="H17" s="302"/>
      <c r="I17" s="290" t="s">
        <v>13</v>
      </c>
      <c r="J17" s="291"/>
      <c r="K17" s="290" t="s">
        <v>9</v>
      </c>
      <c r="L17" s="291"/>
      <c r="M17" s="290" t="s">
        <v>12</v>
      </c>
      <c r="N17" s="291"/>
      <c r="O17" s="290" t="s">
        <v>14</v>
      </c>
      <c r="P17" s="291"/>
      <c r="Q17" s="288" t="s">
        <v>27</v>
      </c>
      <c r="R17" s="288"/>
      <c r="S17" s="288"/>
      <c r="T17" s="311" t="s">
        <v>28</v>
      </c>
      <c r="U17" s="301" t="s">
        <v>30</v>
      </c>
      <c r="V17" s="305"/>
      <c r="W17" s="302"/>
    </row>
    <row r="18" spans="1:23" ht="24" x14ac:dyDescent="0.2">
      <c r="A18" s="2" t="s">
        <v>16</v>
      </c>
      <c r="B18" s="2" t="s">
        <v>5</v>
      </c>
      <c r="C18" s="294"/>
      <c r="D18" s="294"/>
      <c r="E18" s="8" t="s">
        <v>20</v>
      </c>
      <c r="F18" s="8" t="s">
        <v>21</v>
      </c>
      <c r="G18" s="8" t="s">
        <v>22</v>
      </c>
      <c r="H18" s="8" t="s">
        <v>23</v>
      </c>
      <c r="I18" s="3" t="s">
        <v>10</v>
      </c>
      <c r="J18" s="3" t="s">
        <v>11</v>
      </c>
      <c r="K18" s="3" t="s">
        <v>10</v>
      </c>
      <c r="L18" s="3" t="s">
        <v>11</v>
      </c>
      <c r="M18" s="3" t="s">
        <v>10</v>
      </c>
      <c r="N18" s="3" t="s">
        <v>11</v>
      </c>
      <c r="O18" s="3" t="s">
        <v>10</v>
      </c>
      <c r="P18" s="3" t="s">
        <v>11</v>
      </c>
      <c r="Q18" s="3" t="s">
        <v>10</v>
      </c>
      <c r="R18" s="3" t="s">
        <v>11</v>
      </c>
      <c r="S18" s="3" t="s">
        <v>29</v>
      </c>
      <c r="T18" s="311"/>
      <c r="U18" s="8" t="s">
        <v>31</v>
      </c>
      <c r="V18" s="8" t="s">
        <v>32</v>
      </c>
      <c r="W18" s="8" t="s">
        <v>33</v>
      </c>
    </row>
    <row r="19" spans="1:23" ht="85.5" customHeight="1" x14ac:dyDescent="0.2">
      <c r="A19" s="9">
        <v>1</v>
      </c>
      <c r="B19" s="33" t="s">
        <v>327</v>
      </c>
      <c r="C19" s="18" t="s">
        <v>71</v>
      </c>
      <c r="D19" s="59">
        <v>1</v>
      </c>
      <c r="E19" s="17">
        <f>$E$20*D19</f>
        <v>2855942</v>
      </c>
      <c r="F19" s="17">
        <f>$D$20*F20</f>
        <v>2764489</v>
      </c>
      <c r="G19" s="116">
        <f>I19+K19+M19+O19</f>
        <v>3700</v>
      </c>
      <c r="H19" s="116">
        <f>J19+L19+N19+P19</f>
        <v>6198</v>
      </c>
      <c r="I19" s="9">
        <v>1200</v>
      </c>
      <c r="J19" s="38">
        <v>1787</v>
      </c>
      <c r="K19" s="9">
        <v>1300</v>
      </c>
      <c r="L19" s="5">
        <v>2909</v>
      </c>
      <c r="M19" s="9">
        <v>1200</v>
      </c>
      <c r="N19" s="5">
        <v>1502</v>
      </c>
      <c r="O19" s="9"/>
      <c r="P19" s="5"/>
      <c r="Q19" s="13">
        <f>I19+K19+M19+O19</f>
        <v>3700</v>
      </c>
      <c r="R19" s="13">
        <f>J19+L19+N19+P19</f>
        <v>6198</v>
      </c>
      <c r="S19" s="13">
        <f>R19-Q19</f>
        <v>2498</v>
      </c>
      <c r="T19" s="22"/>
      <c r="U19" s="5">
        <f>N19/M19*100</f>
        <v>125.16666666666667</v>
      </c>
      <c r="V19" s="5">
        <f>F19/E19*100</f>
        <v>96.797799114968015</v>
      </c>
      <c r="W19" s="5">
        <f>U19/V19*100</f>
        <v>129.30734769909859</v>
      </c>
    </row>
    <row r="20" spans="1:23" s="1" customFormat="1" ht="36.75" customHeight="1" x14ac:dyDescent="0.2">
      <c r="A20" s="298" t="s">
        <v>24</v>
      </c>
      <c r="B20" s="299"/>
      <c r="C20" s="18"/>
      <c r="D20" s="59">
        <f>SUM(D19:D19)</f>
        <v>1</v>
      </c>
      <c r="E20" s="19">
        <f>SEGUIMIENTO!D13</f>
        <v>2855942</v>
      </c>
      <c r="F20" s="19">
        <f>SEGUIMIENTO!E13</f>
        <v>2764489</v>
      </c>
      <c r="G20" s="18">
        <f t="shared" ref="G20:P20" si="0">SUM(G19:G19)</f>
        <v>3700</v>
      </c>
      <c r="H20" s="18">
        <f t="shared" si="0"/>
        <v>6198</v>
      </c>
      <c r="I20" s="18">
        <f t="shared" si="0"/>
        <v>1200</v>
      </c>
      <c r="J20" s="18">
        <f t="shared" si="0"/>
        <v>1787</v>
      </c>
      <c r="K20" s="18">
        <f t="shared" si="0"/>
        <v>1300</v>
      </c>
      <c r="L20" s="18">
        <f t="shared" si="0"/>
        <v>2909</v>
      </c>
      <c r="M20" s="18">
        <f t="shared" si="0"/>
        <v>1200</v>
      </c>
      <c r="N20" s="18">
        <f t="shared" si="0"/>
        <v>1502</v>
      </c>
      <c r="O20" s="18">
        <f t="shared" si="0"/>
        <v>0</v>
      </c>
      <c r="P20" s="18">
        <f t="shared" si="0"/>
        <v>0</v>
      </c>
      <c r="Q20" s="14">
        <f>I20+K20+M20+O20</f>
        <v>3700</v>
      </c>
      <c r="R20" s="14">
        <f>J20+L20+N20+P20</f>
        <v>6198</v>
      </c>
      <c r="S20" s="14">
        <f>R20-Q20</f>
        <v>2498</v>
      </c>
      <c r="T20" s="14"/>
      <c r="U20" s="5">
        <f>L20/K20*100</f>
        <v>223.76923076923077</v>
      </c>
      <c r="V20" s="5">
        <f>F20/E20*100</f>
        <v>96.797799114968015</v>
      </c>
      <c r="W20" s="5">
        <f>U20/V20*100</f>
        <v>231.17181673051999</v>
      </c>
    </row>
    <row r="21" spans="1:23" s="6" customFormat="1" ht="14.25" customHeight="1" x14ac:dyDescent="0.2">
      <c r="E21" s="10"/>
    </row>
    <row r="22" spans="1:23" s="6" customFormat="1" ht="14.25" customHeight="1" x14ac:dyDescent="0.2">
      <c r="B22" s="11" t="s">
        <v>25</v>
      </c>
      <c r="E22" s="10">
        <f>SUM(E10:E18)</f>
        <v>0</v>
      </c>
      <c r="G22" s="6" t="s">
        <v>26</v>
      </c>
    </row>
    <row r="25" spans="1:23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1"/>
      <c r="S25" s="50"/>
      <c r="T25" s="317"/>
      <c r="U25" s="317"/>
      <c r="V25" s="6"/>
    </row>
    <row r="26" spans="1:23" x14ac:dyDescent="0.2">
      <c r="A26" s="289" t="s">
        <v>57</v>
      </c>
      <c r="B26" s="289"/>
      <c r="C26" s="289"/>
      <c r="D26" s="6"/>
      <c r="E26" s="6"/>
      <c r="F26" s="6"/>
      <c r="G26" s="6"/>
      <c r="H26" s="287" t="s">
        <v>286</v>
      </c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</row>
    <row r="27" spans="1:23" x14ac:dyDescent="0.2">
      <c r="A27" s="287" t="s">
        <v>56</v>
      </c>
      <c r="B27" s="287"/>
      <c r="C27" s="287"/>
      <c r="D27" s="6"/>
      <c r="E27" s="6"/>
      <c r="F27" s="6"/>
      <c r="G27" s="6"/>
      <c r="H27" s="287" t="s">
        <v>116</v>
      </c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</row>
  </sheetData>
  <sheetProtection sheet="1" objects="1" scenarios="1"/>
  <mergeCells count="26">
    <mergeCell ref="A26:C26"/>
    <mergeCell ref="H26:V26"/>
    <mergeCell ref="A27:C27"/>
    <mergeCell ref="H27:V27"/>
    <mergeCell ref="O17:P17"/>
    <mergeCell ref="Q17:S17"/>
    <mergeCell ref="T17:T18"/>
    <mergeCell ref="U17:W17"/>
    <mergeCell ref="A20:B20"/>
    <mergeCell ref="T25:U25"/>
    <mergeCell ref="A6:W6"/>
    <mergeCell ref="A14:W14"/>
    <mergeCell ref="A15:W15"/>
    <mergeCell ref="A17:B17"/>
    <mergeCell ref="C17:C18"/>
    <mergeCell ref="D17:D18"/>
    <mergeCell ref="E17:F17"/>
    <mergeCell ref="G17:H17"/>
    <mergeCell ref="I17:J17"/>
    <mergeCell ref="K17:L17"/>
    <mergeCell ref="M17:N17"/>
    <mergeCell ref="A1:W1"/>
    <mergeCell ref="A2:W2"/>
    <mergeCell ref="A3:W3"/>
    <mergeCell ref="A4:W4"/>
    <mergeCell ref="A5:W5"/>
  </mergeCells>
  <printOptions horizontalCentered="1"/>
  <pageMargins left="0.11811023622047245" right="0.11811023622047245" top="0.35433070866141736" bottom="0.55118110236220474" header="0.31496062992125984" footer="0.31496062992125984"/>
  <pageSetup scale="70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opLeftCell="A2" workbookViewId="0">
      <selection activeCell="O19" sqref="O19:O25"/>
    </sheetView>
  </sheetViews>
  <sheetFormatPr baseColWidth="10" defaultColWidth="10.85546875" defaultRowHeight="12.75" x14ac:dyDescent="0.2"/>
  <cols>
    <col min="1" max="1" width="5.42578125" style="36" customWidth="1"/>
    <col min="2" max="2" width="12" style="36" customWidth="1"/>
    <col min="3" max="3" width="33.42578125" style="36" customWidth="1"/>
    <col min="4" max="5" width="10.85546875" style="36"/>
    <col min="6" max="6" width="13.42578125" style="36" customWidth="1"/>
    <col min="7" max="7" width="13.140625" style="36" customWidth="1"/>
    <col min="8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3.140625" style="36" customWidth="1"/>
    <col min="22" max="24" width="8.85546875" style="36" customWidth="1"/>
    <col min="25" max="16384" width="10.8554687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1" t="s">
        <v>36</v>
      </c>
      <c r="B9" s="6"/>
      <c r="C9" s="11" t="s">
        <v>328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27" t="s">
        <v>0</v>
      </c>
      <c r="B10" s="30"/>
      <c r="C10" s="27" t="s">
        <v>229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27" t="s">
        <v>63</v>
      </c>
      <c r="B11" s="31"/>
      <c r="C11" s="27" t="s">
        <v>288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27" t="s">
        <v>6</v>
      </c>
      <c r="B12" s="31"/>
      <c r="C12" s="27" t="s">
        <v>289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27" t="s">
        <v>38</v>
      </c>
      <c r="B13" s="31"/>
      <c r="C13" s="27" t="s">
        <v>329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6"/>
    </row>
    <row r="14" spans="1:24" x14ac:dyDescent="0.2">
      <c r="A14" s="297" t="s">
        <v>3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</row>
    <row r="15" spans="1:24" ht="40.5" customHeight="1" x14ac:dyDescent="0.2">
      <c r="A15" s="292" t="s">
        <v>330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5" customHeight="1" x14ac:dyDescent="0.2">
      <c r="A19" s="9">
        <v>1</v>
      </c>
      <c r="B19" s="303" t="s">
        <v>331</v>
      </c>
      <c r="C19" s="304"/>
      <c r="D19" s="89" t="s">
        <v>78</v>
      </c>
      <c r="E19" s="91">
        <v>0.2</v>
      </c>
      <c r="F19" s="17">
        <f>$F$26*E19</f>
        <v>96830.8</v>
      </c>
      <c r="G19" s="17">
        <f>$G$26*E19</f>
        <v>92482.6</v>
      </c>
      <c r="H19" s="56">
        <f>J19+L19+N19+P19</f>
        <v>60</v>
      </c>
      <c r="I19" s="56">
        <f>K19+M19+O19+Q19</f>
        <v>4</v>
      </c>
      <c r="J19" s="9">
        <v>20</v>
      </c>
      <c r="K19" s="38">
        <v>3</v>
      </c>
      <c r="L19" s="9">
        <v>20</v>
      </c>
      <c r="M19" s="5">
        <v>1</v>
      </c>
      <c r="N19" s="9">
        <v>20</v>
      </c>
      <c r="O19" s="274">
        <v>0</v>
      </c>
      <c r="P19" s="9"/>
      <c r="Q19" s="5"/>
      <c r="R19" s="120">
        <f t="shared" ref="R19:S26" si="0">J19+L19+N19+P19</f>
        <v>60</v>
      </c>
      <c r="S19" s="120">
        <f t="shared" si="0"/>
        <v>4</v>
      </c>
      <c r="T19" s="120">
        <f>S19-R19</f>
        <v>-56</v>
      </c>
      <c r="U19" s="25"/>
      <c r="V19" s="5">
        <f>O19/N19*100</f>
        <v>0</v>
      </c>
      <c r="W19" s="5">
        <f>G19/F19*100</f>
        <v>95.509486650941639</v>
      </c>
      <c r="X19" s="5">
        <f>V19/W19*100</f>
        <v>0</v>
      </c>
    </row>
    <row r="20" spans="1:24" ht="45" customHeight="1" x14ac:dyDescent="0.2">
      <c r="A20" s="9">
        <v>2</v>
      </c>
      <c r="B20" s="303" t="s">
        <v>332</v>
      </c>
      <c r="C20" s="304"/>
      <c r="D20" s="89" t="s">
        <v>333</v>
      </c>
      <c r="E20" s="91">
        <v>0.1</v>
      </c>
      <c r="F20" s="17">
        <f t="shared" ref="F20:F25" si="1">$F$26*E20</f>
        <v>48415.4</v>
      </c>
      <c r="G20" s="17">
        <f t="shared" ref="G20:G25" si="2">$G$26*E20</f>
        <v>46241.3</v>
      </c>
      <c r="H20" s="56">
        <f t="shared" ref="H20:I25" si="3">J20+L20+N20+P20</f>
        <v>30</v>
      </c>
      <c r="I20" s="56">
        <f t="shared" si="3"/>
        <v>15</v>
      </c>
      <c r="J20" s="9">
        <v>10</v>
      </c>
      <c r="K20" s="38">
        <v>3</v>
      </c>
      <c r="L20" s="9">
        <v>10</v>
      </c>
      <c r="M20" s="5">
        <v>7</v>
      </c>
      <c r="N20" s="9">
        <v>10</v>
      </c>
      <c r="O20" s="274">
        <v>5</v>
      </c>
      <c r="P20" s="9"/>
      <c r="Q20" s="5"/>
      <c r="R20" s="120">
        <f t="shared" si="0"/>
        <v>30</v>
      </c>
      <c r="S20" s="120">
        <f t="shared" si="0"/>
        <v>15</v>
      </c>
      <c r="T20" s="120">
        <f t="shared" ref="T20:T26" si="4">S20-R20</f>
        <v>-15</v>
      </c>
      <c r="U20" s="25"/>
      <c r="V20" s="5">
        <f t="shared" ref="V20:V26" si="5">O20/N20*100</f>
        <v>50</v>
      </c>
      <c r="W20" s="5">
        <f t="shared" ref="W20:W26" si="6">G20/F20*100</f>
        <v>95.509486650941639</v>
      </c>
      <c r="X20" s="5">
        <f t="shared" ref="X20:X26" si="7">V20/W20*100</f>
        <v>52.350820586791457</v>
      </c>
    </row>
    <row r="21" spans="1:24" ht="45" customHeight="1" x14ac:dyDescent="0.2">
      <c r="A21" s="9">
        <v>3</v>
      </c>
      <c r="B21" s="303" t="s">
        <v>334</v>
      </c>
      <c r="C21" s="304"/>
      <c r="D21" s="89" t="s">
        <v>335</v>
      </c>
      <c r="E21" s="91">
        <v>0.1</v>
      </c>
      <c r="F21" s="17">
        <f t="shared" si="1"/>
        <v>48415.4</v>
      </c>
      <c r="G21" s="17">
        <f t="shared" si="2"/>
        <v>46241.3</v>
      </c>
      <c r="H21" s="56">
        <f t="shared" si="3"/>
        <v>30</v>
      </c>
      <c r="I21" s="56">
        <f t="shared" si="3"/>
        <v>10</v>
      </c>
      <c r="J21" s="9">
        <v>10</v>
      </c>
      <c r="K21" s="38">
        <v>0</v>
      </c>
      <c r="L21" s="9">
        <v>10</v>
      </c>
      <c r="M21" s="5">
        <v>10</v>
      </c>
      <c r="N21" s="9">
        <v>10</v>
      </c>
      <c r="O21" s="274">
        <v>0</v>
      </c>
      <c r="P21" s="9"/>
      <c r="Q21" s="5"/>
      <c r="R21" s="120">
        <f t="shared" si="0"/>
        <v>30</v>
      </c>
      <c r="S21" s="120">
        <f t="shared" si="0"/>
        <v>10</v>
      </c>
      <c r="T21" s="120">
        <f t="shared" si="4"/>
        <v>-20</v>
      </c>
      <c r="U21" s="25"/>
      <c r="V21" s="5">
        <f t="shared" si="5"/>
        <v>0</v>
      </c>
      <c r="W21" s="5">
        <f t="shared" si="6"/>
        <v>95.509486650941639</v>
      </c>
      <c r="X21" s="5">
        <f t="shared" si="7"/>
        <v>0</v>
      </c>
    </row>
    <row r="22" spans="1:24" ht="45" customHeight="1" x14ac:dyDescent="0.2">
      <c r="A22" s="9">
        <v>4</v>
      </c>
      <c r="B22" s="303" t="s">
        <v>336</v>
      </c>
      <c r="C22" s="304"/>
      <c r="D22" s="89" t="s">
        <v>234</v>
      </c>
      <c r="E22" s="91">
        <v>0.05</v>
      </c>
      <c r="F22" s="17">
        <f t="shared" si="1"/>
        <v>24207.7</v>
      </c>
      <c r="G22" s="17">
        <f t="shared" si="2"/>
        <v>23120.65</v>
      </c>
      <c r="H22" s="56">
        <f t="shared" si="3"/>
        <v>15</v>
      </c>
      <c r="I22" s="56">
        <f t="shared" si="3"/>
        <v>227</v>
      </c>
      <c r="J22" s="9">
        <v>5</v>
      </c>
      <c r="K22" s="38">
        <v>115</v>
      </c>
      <c r="L22" s="9">
        <v>5</v>
      </c>
      <c r="M22" s="5">
        <v>7</v>
      </c>
      <c r="N22" s="9">
        <v>5</v>
      </c>
      <c r="O22" s="274">
        <v>105</v>
      </c>
      <c r="P22" s="9"/>
      <c r="Q22" s="5"/>
      <c r="R22" s="120">
        <f t="shared" si="0"/>
        <v>15</v>
      </c>
      <c r="S22" s="120">
        <f t="shared" si="0"/>
        <v>227</v>
      </c>
      <c r="T22" s="120">
        <f t="shared" si="4"/>
        <v>212</v>
      </c>
      <c r="U22" s="25"/>
      <c r="V22" s="5">
        <f t="shared" si="5"/>
        <v>2100</v>
      </c>
      <c r="W22" s="5">
        <f t="shared" si="6"/>
        <v>95.509486650941639</v>
      </c>
      <c r="X22" s="5">
        <f t="shared" si="7"/>
        <v>2198.7344646452411</v>
      </c>
    </row>
    <row r="23" spans="1:24" ht="45" customHeight="1" x14ac:dyDescent="0.2">
      <c r="A23" s="9">
        <v>5</v>
      </c>
      <c r="B23" s="303" t="s">
        <v>337</v>
      </c>
      <c r="C23" s="304"/>
      <c r="D23" s="89" t="s">
        <v>338</v>
      </c>
      <c r="E23" s="91">
        <v>0.1</v>
      </c>
      <c r="F23" s="17">
        <f t="shared" si="1"/>
        <v>48415.4</v>
      </c>
      <c r="G23" s="17">
        <f t="shared" si="2"/>
        <v>46241.3</v>
      </c>
      <c r="H23" s="56">
        <f t="shared" si="3"/>
        <v>30</v>
      </c>
      <c r="I23" s="56">
        <f t="shared" si="3"/>
        <v>85</v>
      </c>
      <c r="J23" s="9">
        <v>10</v>
      </c>
      <c r="K23" s="38">
        <v>23</v>
      </c>
      <c r="L23" s="9">
        <v>10</v>
      </c>
      <c r="M23" s="5">
        <v>42</v>
      </c>
      <c r="N23" s="9">
        <v>10</v>
      </c>
      <c r="O23" s="274">
        <v>20</v>
      </c>
      <c r="P23" s="9"/>
      <c r="Q23" s="5"/>
      <c r="R23" s="120">
        <f t="shared" si="0"/>
        <v>30</v>
      </c>
      <c r="S23" s="120">
        <f t="shared" si="0"/>
        <v>85</v>
      </c>
      <c r="T23" s="120">
        <f t="shared" si="4"/>
        <v>55</v>
      </c>
      <c r="U23" s="25"/>
      <c r="V23" s="5">
        <f t="shared" si="5"/>
        <v>200</v>
      </c>
      <c r="W23" s="5">
        <f t="shared" si="6"/>
        <v>95.509486650941639</v>
      </c>
      <c r="X23" s="5">
        <f t="shared" si="7"/>
        <v>209.40328234716583</v>
      </c>
    </row>
    <row r="24" spans="1:24" ht="45" customHeight="1" x14ac:dyDescent="0.2">
      <c r="A24" s="9">
        <v>6</v>
      </c>
      <c r="B24" s="303" t="s">
        <v>339</v>
      </c>
      <c r="C24" s="304"/>
      <c r="D24" s="89" t="s">
        <v>339</v>
      </c>
      <c r="E24" s="91">
        <v>0.4</v>
      </c>
      <c r="F24" s="17">
        <f t="shared" si="1"/>
        <v>193661.6</v>
      </c>
      <c r="G24" s="17">
        <f t="shared" si="2"/>
        <v>184965.2</v>
      </c>
      <c r="H24" s="56">
        <f t="shared" si="3"/>
        <v>120</v>
      </c>
      <c r="I24" s="56">
        <f t="shared" si="3"/>
        <v>15</v>
      </c>
      <c r="J24" s="9">
        <v>40</v>
      </c>
      <c r="K24" s="38">
        <v>5</v>
      </c>
      <c r="L24" s="9">
        <v>40</v>
      </c>
      <c r="M24" s="5">
        <v>5</v>
      </c>
      <c r="N24" s="9">
        <v>40</v>
      </c>
      <c r="O24" s="274">
        <v>5</v>
      </c>
      <c r="P24" s="9"/>
      <c r="Q24" s="5"/>
      <c r="R24" s="120">
        <f t="shared" si="0"/>
        <v>120</v>
      </c>
      <c r="S24" s="120">
        <f t="shared" si="0"/>
        <v>15</v>
      </c>
      <c r="T24" s="120">
        <f t="shared" si="4"/>
        <v>-105</v>
      </c>
      <c r="U24" s="25"/>
      <c r="V24" s="5">
        <f t="shared" si="5"/>
        <v>12.5</v>
      </c>
      <c r="W24" s="5">
        <f t="shared" si="6"/>
        <v>95.509486650941639</v>
      </c>
      <c r="X24" s="5">
        <f t="shared" si="7"/>
        <v>13.087705146697864</v>
      </c>
    </row>
    <row r="25" spans="1:24" ht="45" customHeight="1" x14ac:dyDescent="0.2">
      <c r="A25" s="9">
        <v>7</v>
      </c>
      <c r="B25" s="303" t="s">
        <v>340</v>
      </c>
      <c r="C25" s="304"/>
      <c r="D25" s="89" t="s">
        <v>341</v>
      </c>
      <c r="E25" s="91">
        <v>0.05</v>
      </c>
      <c r="F25" s="17">
        <f t="shared" si="1"/>
        <v>24207.7</v>
      </c>
      <c r="G25" s="17">
        <f t="shared" si="2"/>
        <v>23120.65</v>
      </c>
      <c r="H25" s="56">
        <f t="shared" si="3"/>
        <v>15</v>
      </c>
      <c r="I25" s="56">
        <f t="shared" si="3"/>
        <v>5</v>
      </c>
      <c r="J25" s="9">
        <v>5</v>
      </c>
      <c r="K25" s="38">
        <v>0</v>
      </c>
      <c r="L25" s="9">
        <v>5</v>
      </c>
      <c r="M25" s="5">
        <v>5</v>
      </c>
      <c r="N25" s="9">
        <v>5</v>
      </c>
      <c r="O25" s="274">
        <v>0</v>
      </c>
      <c r="P25" s="9"/>
      <c r="Q25" s="5"/>
      <c r="R25" s="120">
        <f t="shared" si="0"/>
        <v>15</v>
      </c>
      <c r="S25" s="120">
        <f t="shared" si="0"/>
        <v>5</v>
      </c>
      <c r="T25" s="120">
        <f t="shared" si="4"/>
        <v>-10</v>
      </c>
      <c r="U25" s="25"/>
      <c r="V25" s="5">
        <f t="shared" si="5"/>
        <v>0</v>
      </c>
      <c r="W25" s="5">
        <f t="shared" si="6"/>
        <v>95.509486650941639</v>
      </c>
      <c r="X25" s="5">
        <f t="shared" si="7"/>
        <v>0</v>
      </c>
    </row>
    <row r="26" spans="1:24" s="1" customFormat="1" ht="36.75" customHeight="1" x14ac:dyDescent="0.2">
      <c r="A26" s="298" t="s">
        <v>24</v>
      </c>
      <c r="B26" s="299"/>
      <c r="C26" s="300"/>
      <c r="D26" s="18"/>
      <c r="E26" s="59">
        <f>SUM(E19:E25)</f>
        <v>1</v>
      </c>
      <c r="F26" s="40">
        <f>SEGUIMIENTO!D40</f>
        <v>484154</v>
      </c>
      <c r="G26" s="40">
        <f>SEGUIMIENTO!E40</f>
        <v>462413</v>
      </c>
      <c r="H26" s="40">
        <f>SEGUIMIENTO!F40</f>
        <v>0</v>
      </c>
      <c r="I26" s="40">
        <f>SEGUIMIENTO!G40</f>
        <v>0</v>
      </c>
      <c r="J26" s="40">
        <f>SEGUIMIENTO!H40</f>
        <v>0</v>
      </c>
      <c r="K26" s="40">
        <f>SEGUIMIENTO!I40</f>
        <v>0</v>
      </c>
      <c r="L26" s="40">
        <f>SEGUIMIENTO!J40</f>
        <v>0</v>
      </c>
      <c r="M26" s="40">
        <f>SEGUIMIENTO!K40</f>
        <v>0</v>
      </c>
      <c r="N26" s="18">
        <f>SUM(N19:N25)</f>
        <v>100</v>
      </c>
      <c r="O26" s="18">
        <f>SUM(O19:O25)</f>
        <v>135</v>
      </c>
      <c r="P26" s="18">
        <f>SUM(P19:P25)</f>
        <v>0</v>
      </c>
      <c r="Q26" s="18">
        <f>SUM(Q19:Q25)</f>
        <v>0</v>
      </c>
      <c r="R26" s="121">
        <f t="shared" si="0"/>
        <v>100</v>
      </c>
      <c r="S26" s="121">
        <f t="shared" si="0"/>
        <v>135</v>
      </c>
      <c r="T26" s="121">
        <f t="shared" si="4"/>
        <v>35</v>
      </c>
      <c r="U26" s="121"/>
      <c r="V26" s="5">
        <f t="shared" si="5"/>
        <v>135</v>
      </c>
      <c r="W26" s="5">
        <f t="shared" si="6"/>
        <v>95.509486650941639</v>
      </c>
      <c r="X26" s="5">
        <f t="shared" si="7"/>
        <v>141.34721558433696</v>
      </c>
    </row>
    <row r="27" spans="1:24" s="6" customFormat="1" ht="14.25" customHeight="1" x14ac:dyDescent="0.2">
      <c r="F27" s="10"/>
      <c r="V27" s="44"/>
      <c r="W27" s="44"/>
      <c r="X27" s="44"/>
    </row>
    <row r="28" spans="1:24" s="6" customFormat="1" ht="14.25" customHeight="1" x14ac:dyDescent="0.2">
      <c r="B28" s="11" t="s">
        <v>25</v>
      </c>
      <c r="F28" s="10"/>
      <c r="H28" s="6" t="s">
        <v>26</v>
      </c>
      <c r="V28" s="97"/>
      <c r="W28" s="97"/>
      <c r="X28" s="97"/>
    </row>
    <row r="29" spans="1:24" x14ac:dyDescent="0.2">
      <c r="J29" s="95"/>
      <c r="K29" s="95"/>
      <c r="L29" s="95"/>
      <c r="M29" s="95"/>
      <c r="N29" s="95"/>
      <c r="O29" s="95"/>
      <c r="P29" s="95"/>
    </row>
    <row r="30" spans="1:24" x14ac:dyDescent="0.2">
      <c r="J30" s="95"/>
      <c r="K30" s="95"/>
      <c r="L30" s="95"/>
      <c r="M30" s="95"/>
      <c r="N30" s="95"/>
      <c r="O30" s="95"/>
      <c r="P30" s="95"/>
    </row>
    <row r="31" spans="1:2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50"/>
      <c r="S31" s="50"/>
      <c r="T31" s="317"/>
      <c r="U31" s="317"/>
      <c r="V31" s="6"/>
    </row>
    <row r="32" spans="1:24" x14ac:dyDescent="0.2">
      <c r="A32" s="289" t="s">
        <v>57</v>
      </c>
      <c r="B32" s="289"/>
      <c r="C32" s="289"/>
      <c r="D32" s="6"/>
      <c r="E32" s="6"/>
      <c r="F32" s="6"/>
      <c r="G32" s="6"/>
      <c r="H32" s="287" t="s">
        <v>286</v>
      </c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</row>
    <row r="33" spans="1:22" x14ac:dyDescent="0.2">
      <c r="A33" s="287" t="s">
        <v>56</v>
      </c>
      <c r="B33" s="287"/>
      <c r="C33" s="287"/>
      <c r="D33" s="6"/>
      <c r="E33" s="6"/>
      <c r="F33" s="6"/>
      <c r="G33" s="6"/>
      <c r="H33" s="287" t="s">
        <v>116</v>
      </c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</row>
    <row r="34" spans="1:22" x14ac:dyDescent="0.2">
      <c r="J34" s="95"/>
      <c r="K34" s="95"/>
      <c r="L34" s="95"/>
      <c r="M34" s="95"/>
      <c r="N34" s="95"/>
      <c r="O34" s="95"/>
      <c r="P34" s="95"/>
    </row>
    <row r="35" spans="1:22" x14ac:dyDescent="0.2">
      <c r="J35" s="95"/>
      <c r="K35" s="95"/>
      <c r="L35" s="95"/>
      <c r="M35" s="95"/>
      <c r="N35" s="95"/>
      <c r="O35" s="95"/>
      <c r="P35" s="95"/>
    </row>
    <row r="36" spans="1:22" x14ac:dyDescent="0.2">
      <c r="J36" s="95"/>
      <c r="K36" s="95"/>
      <c r="L36" s="95"/>
      <c r="M36" s="95"/>
      <c r="N36" s="95"/>
      <c r="O36" s="95"/>
      <c r="P36" s="95"/>
    </row>
    <row r="37" spans="1:22" x14ac:dyDescent="0.2">
      <c r="J37" s="95"/>
      <c r="K37" s="95"/>
      <c r="L37" s="95"/>
      <c r="M37" s="95"/>
      <c r="N37" s="95"/>
      <c r="O37" s="95"/>
      <c r="P37" s="95"/>
    </row>
    <row r="38" spans="1:22" x14ac:dyDescent="0.2">
      <c r="J38" s="95"/>
      <c r="K38" s="95"/>
      <c r="L38" s="95"/>
      <c r="M38" s="95"/>
      <c r="N38" s="95"/>
      <c r="O38" s="95"/>
      <c r="P38" s="95"/>
    </row>
    <row r="39" spans="1:22" x14ac:dyDescent="0.2">
      <c r="J39" s="95"/>
      <c r="K39" s="95"/>
      <c r="L39" s="95"/>
      <c r="M39" s="95"/>
      <c r="N39" s="95"/>
      <c r="O39" s="95"/>
      <c r="P39" s="95"/>
    </row>
    <row r="40" spans="1:22" x14ac:dyDescent="0.2">
      <c r="J40" s="95"/>
      <c r="K40" s="95"/>
      <c r="L40" s="95"/>
      <c r="M40" s="95"/>
      <c r="N40" s="95"/>
      <c r="O40" s="95"/>
      <c r="P40" s="95"/>
    </row>
    <row r="41" spans="1:22" x14ac:dyDescent="0.2">
      <c r="J41" s="95"/>
      <c r="K41" s="95"/>
      <c r="L41" s="95"/>
      <c r="M41" s="95"/>
      <c r="N41" s="95"/>
      <c r="O41" s="95"/>
      <c r="P41" s="95"/>
    </row>
    <row r="42" spans="1:22" x14ac:dyDescent="0.2">
      <c r="J42" s="95"/>
      <c r="K42" s="95"/>
      <c r="L42" s="95"/>
      <c r="M42" s="95"/>
      <c r="N42" s="95"/>
      <c r="O42" s="95"/>
      <c r="P42" s="95"/>
    </row>
    <row r="43" spans="1:22" x14ac:dyDescent="0.2">
      <c r="J43" s="95"/>
      <c r="K43" s="95"/>
      <c r="L43" s="95"/>
      <c r="M43" s="95"/>
      <c r="N43" s="95"/>
      <c r="O43" s="95"/>
      <c r="P43" s="95"/>
    </row>
  </sheetData>
  <sheetProtection sheet="1" objects="1" scenarios="1"/>
  <mergeCells count="34">
    <mergeCell ref="A33:C33"/>
    <mergeCell ref="H33:V33"/>
    <mergeCell ref="B24:C24"/>
    <mergeCell ref="B25:C25"/>
    <mergeCell ref="A26:C26"/>
    <mergeCell ref="T31:U31"/>
    <mergeCell ref="A32:C32"/>
    <mergeCell ref="H32:V32"/>
    <mergeCell ref="B19:C19"/>
    <mergeCell ref="B20:C20"/>
    <mergeCell ref="B21:C21"/>
    <mergeCell ref="B22:C22"/>
    <mergeCell ref="B23:C23"/>
    <mergeCell ref="A6:X6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35433070866141736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opLeftCell="A2" workbookViewId="0">
      <selection activeCell="O19" sqref="O19:O27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40.7109375" style="36" customWidth="1"/>
    <col min="4" max="4" width="13.140625" style="36" customWidth="1"/>
    <col min="5" max="5" width="13.5703125" style="36" customWidth="1"/>
    <col min="6" max="6" width="11" style="36" customWidth="1"/>
    <col min="7" max="7" width="10.85546875" style="36" customWidth="1"/>
    <col min="8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4.710937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40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4" x14ac:dyDescent="0.2">
      <c r="A8" s="11" t="s">
        <v>36</v>
      </c>
      <c r="B8" s="6"/>
      <c r="C8" s="11" t="s">
        <v>328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27" t="s">
        <v>0</v>
      </c>
      <c r="B9" s="30"/>
      <c r="C9" s="27" t="s">
        <v>229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27" t="s">
        <v>63</v>
      </c>
      <c r="B10" s="31"/>
      <c r="C10" s="27" t="s">
        <v>288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27" t="s">
        <v>6</v>
      </c>
      <c r="B11" s="31"/>
      <c r="C11" s="27" t="s">
        <v>342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27" t="s">
        <v>38</v>
      </c>
      <c r="B12" s="31"/>
      <c r="C12" s="27" t="s">
        <v>343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T13" s="46"/>
      <c r="U13" s="46"/>
    </row>
    <row r="14" spans="1:24" x14ac:dyDescent="0.2">
      <c r="A14" s="375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</row>
    <row r="15" spans="1:24" ht="26.25" customHeight="1" x14ac:dyDescent="0.2">
      <c r="A15" s="376" t="s">
        <v>344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5" customHeight="1" x14ac:dyDescent="0.2">
      <c r="A19" s="9">
        <v>1</v>
      </c>
      <c r="B19" s="303" t="s">
        <v>345</v>
      </c>
      <c r="C19" s="304"/>
      <c r="D19" s="18" t="s">
        <v>277</v>
      </c>
      <c r="E19" s="91">
        <v>0.2</v>
      </c>
      <c r="F19" s="17">
        <f>$F$28*E19</f>
        <v>1615276.4000000001</v>
      </c>
      <c r="G19" s="17">
        <f>$G$28*E19</f>
        <v>1542232.8</v>
      </c>
      <c r="H19" s="56">
        <f>J19+L19+N19+P19</f>
        <v>1350</v>
      </c>
      <c r="I19" s="56">
        <f>K19+M19+O19+Q19</f>
        <v>856</v>
      </c>
      <c r="J19" s="9">
        <v>450</v>
      </c>
      <c r="K19" s="38">
        <v>353</v>
      </c>
      <c r="L19" s="9">
        <v>450</v>
      </c>
      <c r="M19" s="5">
        <v>312</v>
      </c>
      <c r="N19" s="9">
        <v>450</v>
      </c>
      <c r="O19" s="273">
        <v>191</v>
      </c>
      <c r="P19" s="9"/>
      <c r="Q19" s="5"/>
      <c r="R19" s="13">
        <f t="shared" ref="R19:S28" si="0">J19+L19+N19+P19</f>
        <v>1350</v>
      </c>
      <c r="S19" s="13">
        <f t="shared" si="0"/>
        <v>856</v>
      </c>
      <c r="T19" s="13">
        <f>S19-R19</f>
        <v>-494</v>
      </c>
      <c r="U19" s="22"/>
      <c r="V19" s="5">
        <f>O19/N19*100</f>
        <v>42.444444444444443</v>
      </c>
      <c r="W19" s="5">
        <f>G19/F19*100</f>
        <v>95.477950399077201</v>
      </c>
      <c r="X19" s="5">
        <f>V19/W19*100</f>
        <v>44.454708408628207</v>
      </c>
    </row>
    <row r="20" spans="1:24" ht="45" customHeight="1" x14ac:dyDescent="0.2">
      <c r="A20" s="9">
        <v>2</v>
      </c>
      <c r="B20" s="303" t="s">
        <v>346</v>
      </c>
      <c r="C20" s="304"/>
      <c r="D20" s="18" t="s">
        <v>347</v>
      </c>
      <c r="E20" s="91">
        <v>0.1</v>
      </c>
      <c r="F20" s="17">
        <f t="shared" ref="F20:F27" si="1">$F$28*E20</f>
        <v>807638.20000000007</v>
      </c>
      <c r="G20" s="17">
        <f t="shared" ref="G20:G27" si="2">$G$28*E20</f>
        <v>771116.4</v>
      </c>
      <c r="H20" s="56">
        <f t="shared" ref="H20:I27" si="3">J20+L20+N20+P20</f>
        <v>15</v>
      </c>
      <c r="I20" s="56">
        <f t="shared" si="3"/>
        <v>0</v>
      </c>
      <c r="J20" s="9">
        <v>5</v>
      </c>
      <c r="K20" s="38">
        <v>0</v>
      </c>
      <c r="L20" s="9">
        <v>5</v>
      </c>
      <c r="M20" s="5">
        <v>0</v>
      </c>
      <c r="N20" s="9">
        <v>5</v>
      </c>
      <c r="O20" s="273">
        <v>0</v>
      </c>
      <c r="P20" s="9"/>
      <c r="Q20" s="5"/>
      <c r="R20" s="13">
        <v>6</v>
      </c>
      <c r="S20" s="13">
        <f t="shared" si="0"/>
        <v>0</v>
      </c>
      <c r="T20" s="13">
        <f t="shared" ref="T20:T28" si="4">S20-R20</f>
        <v>-6</v>
      </c>
      <c r="U20" s="22"/>
      <c r="V20" s="5">
        <f t="shared" ref="V20:V28" si="5">O20/N20*100</f>
        <v>0</v>
      </c>
      <c r="W20" s="5">
        <f t="shared" ref="W20:W28" si="6">G20/F20*100</f>
        <v>95.477950399077201</v>
      </c>
      <c r="X20" s="5">
        <f t="shared" ref="X20:X28" si="7">V20/W20*100</f>
        <v>0</v>
      </c>
    </row>
    <row r="21" spans="1:24" ht="45" customHeight="1" x14ac:dyDescent="0.2">
      <c r="A21" s="9">
        <v>3</v>
      </c>
      <c r="B21" s="303" t="s">
        <v>348</v>
      </c>
      <c r="C21" s="304"/>
      <c r="D21" s="18" t="s">
        <v>277</v>
      </c>
      <c r="E21" s="91">
        <v>0.1</v>
      </c>
      <c r="F21" s="17">
        <f t="shared" si="1"/>
        <v>807638.20000000007</v>
      </c>
      <c r="G21" s="17">
        <f t="shared" si="2"/>
        <v>771116.4</v>
      </c>
      <c r="H21" s="56">
        <f t="shared" si="3"/>
        <v>75</v>
      </c>
      <c r="I21" s="56">
        <f t="shared" si="3"/>
        <v>37</v>
      </c>
      <c r="J21" s="9">
        <v>25</v>
      </c>
      <c r="K21" s="38">
        <v>14</v>
      </c>
      <c r="L21" s="9">
        <v>25</v>
      </c>
      <c r="M21" s="5">
        <v>12</v>
      </c>
      <c r="N21" s="9">
        <v>25</v>
      </c>
      <c r="O21" s="273">
        <v>11</v>
      </c>
      <c r="P21" s="9"/>
      <c r="Q21" s="5"/>
      <c r="R21" s="13">
        <f t="shared" si="0"/>
        <v>75</v>
      </c>
      <c r="S21" s="13">
        <f t="shared" si="0"/>
        <v>37</v>
      </c>
      <c r="T21" s="13">
        <f t="shared" si="4"/>
        <v>-38</v>
      </c>
      <c r="U21" s="22"/>
      <c r="V21" s="5">
        <f t="shared" si="5"/>
        <v>44</v>
      </c>
      <c r="W21" s="5">
        <f t="shared" si="6"/>
        <v>95.477950399077201</v>
      </c>
      <c r="X21" s="5">
        <f t="shared" si="7"/>
        <v>46.083938559729773</v>
      </c>
    </row>
    <row r="22" spans="1:24" ht="45" customHeight="1" x14ac:dyDescent="0.2">
      <c r="A22" s="9">
        <v>4</v>
      </c>
      <c r="B22" s="303" t="s">
        <v>349</v>
      </c>
      <c r="C22" s="304"/>
      <c r="D22" s="18" t="s">
        <v>111</v>
      </c>
      <c r="E22" s="91">
        <v>0.1</v>
      </c>
      <c r="F22" s="17">
        <f t="shared" si="1"/>
        <v>807638.20000000007</v>
      </c>
      <c r="G22" s="17">
        <f t="shared" si="2"/>
        <v>771116.4</v>
      </c>
      <c r="H22" s="56">
        <f t="shared" si="3"/>
        <v>6</v>
      </c>
      <c r="I22" s="56">
        <f t="shared" si="3"/>
        <v>2</v>
      </c>
      <c r="J22" s="9">
        <v>2</v>
      </c>
      <c r="K22" s="38">
        <v>2</v>
      </c>
      <c r="L22" s="9">
        <v>2</v>
      </c>
      <c r="M22" s="5">
        <v>0</v>
      </c>
      <c r="N22" s="9">
        <v>2</v>
      </c>
      <c r="O22" s="273">
        <v>0</v>
      </c>
      <c r="P22" s="9"/>
      <c r="Q22" s="5"/>
      <c r="R22" s="13">
        <f t="shared" si="0"/>
        <v>6</v>
      </c>
      <c r="S22" s="13">
        <f t="shared" si="0"/>
        <v>2</v>
      </c>
      <c r="T22" s="13">
        <f t="shared" si="4"/>
        <v>-4</v>
      </c>
      <c r="U22" s="22"/>
      <c r="V22" s="5">
        <f t="shared" si="5"/>
        <v>0</v>
      </c>
      <c r="W22" s="5">
        <f t="shared" si="6"/>
        <v>95.477950399077201</v>
      </c>
      <c r="X22" s="5">
        <f t="shared" si="7"/>
        <v>0</v>
      </c>
    </row>
    <row r="23" spans="1:24" ht="45" customHeight="1" x14ac:dyDescent="0.2">
      <c r="A23" s="9">
        <v>5</v>
      </c>
      <c r="B23" s="303" t="s">
        <v>350</v>
      </c>
      <c r="C23" s="304"/>
      <c r="D23" s="18" t="s">
        <v>351</v>
      </c>
      <c r="E23" s="91">
        <v>0.1</v>
      </c>
      <c r="F23" s="17">
        <f t="shared" si="1"/>
        <v>807638.20000000007</v>
      </c>
      <c r="G23" s="17">
        <f t="shared" si="2"/>
        <v>771116.4</v>
      </c>
      <c r="H23" s="56">
        <f t="shared" si="3"/>
        <v>3</v>
      </c>
      <c r="I23" s="56">
        <f t="shared" si="3"/>
        <v>1</v>
      </c>
      <c r="J23" s="9">
        <v>1</v>
      </c>
      <c r="K23" s="38">
        <v>1</v>
      </c>
      <c r="L23" s="9">
        <v>1</v>
      </c>
      <c r="M23" s="5">
        <v>0</v>
      </c>
      <c r="N23" s="9">
        <v>1</v>
      </c>
      <c r="O23" s="273">
        <v>0</v>
      </c>
      <c r="P23" s="9"/>
      <c r="Q23" s="5"/>
      <c r="R23" s="13">
        <v>1</v>
      </c>
      <c r="S23" s="13">
        <f t="shared" si="0"/>
        <v>1</v>
      </c>
      <c r="T23" s="13">
        <f t="shared" si="4"/>
        <v>0</v>
      </c>
      <c r="U23" s="22"/>
      <c r="V23" s="5">
        <f t="shared" si="5"/>
        <v>0</v>
      </c>
      <c r="W23" s="5">
        <f t="shared" si="6"/>
        <v>95.477950399077201</v>
      </c>
      <c r="X23" s="5">
        <f t="shared" si="7"/>
        <v>0</v>
      </c>
    </row>
    <row r="24" spans="1:24" ht="45" customHeight="1" x14ac:dyDescent="0.2">
      <c r="A24" s="9">
        <v>6</v>
      </c>
      <c r="B24" s="303" t="s">
        <v>352</v>
      </c>
      <c r="C24" s="304"/>
      <c r="D24" s="18" t="s">
        <v>353</v>
      </c>
      <c r="E24" s="91">
        <v>0.1</v>
      </c>
      <c r="F24" s="17">
        <f t="shared" si="1"/>
        <v>807638.20000000007</v>
      </c>
      <c r="G24" s="17">
        <f t="shared" si="2"/>
        <v>771116.4</v>
      </c>
      <c r="H24" s="56">
        <f t="shared" si="3"/>
        <v>30</v>
      </c>
      <c r="I24" s="56">
        <f t="shared" si="3"/>
        <v>36</v>
      </c>
      <c r="J24" s="9">
        <v>10</v>
      </c>
      <c r="K24" s="38">
        <v>10</v>
      </c>
      <c r="L24" s="9">
        <v>10</v>
      </c>
      <c r="M24" s="5">
        <v>16</v>
      </c>
      <c r="N24" s="9">
        <v>10</v>
      </c>
      <c r="O24" s="273">
        <v>10</v>
      </c>
      <c r="P24" s="9"/>
      <c r="Q24" s="5"/>
      <c r="R24" s="13">
        <v>12</v>
      </c>
      <c r="S24" s="13">
        <f t="shared" si="0"/>
        <v>36</v>
      </c>
      <c r="T24" s="13">
        <f t="shared" si="4"/>
        <v>24</v>
      </c>
      <c r="U24" s="22"/>
      <c r="V24" s="5">
        <f t="shared" si="5"/>
        <v>100</v>
      </c>
      <c r="W24" s="5">
        <f t="shared" si="6"/>
        <v>95.477950399077201</v>
      </c>
      <c r="X24" s="5">
        <f t="shared" si="7"/>
        <v>104.73622399938583</v>
      </c>
    </row>
    <row r="25" spans="1:24" ht="45" customHeight="1" x14ac:dyDescent="0.2">
      <c r="A25" s="9">
        <v>7</v>
      </c>
      <c r="B25" s="303" t="s">
        <v>354</v>
      </c>
      <c r="C25" s="304"/>
      <c r="D25" s="18" t="s">
        <v>355</v>
      </c>
      <c r="E25" s="91">
        <v>0.1</v>
      </c>
      <c r="F25" s="17">
        <f t="shared" si="1"/>
        <v>807638.20000000007</v>
      </c>
      <c r="G25" s="17">
        <f t="shared" si="2"/>
        <v>771116.4</v>
      </c>
      <c r="H25" s="56">
        <f t="shared" si="3"/>
        <v>3</v>
      </c>
      <c r="I25" s="56">
        <f t="shared" si="3"/>
        <v>180</v>
      </c>
      <c r="J25" s="9">
        <v>1</v>
      </c>
      <c r="K25" s="38">
        <v>60</v>
      </c>
      <c r="L25" s="9">
        <v>1</v>
      </c>
      <c r="M25" s="5">
        <v>60</v>
      </c>
      <c r="N25" s="9">
        <v>1</v>
      </c>
      <c r="O25" s="273">
        <v>60</v>
      </c>
      <c r="P25" s="9"/>
      <c r="Q25" s="5"/>
      <c r="R25" s="13">
        <v>3</v>
      </c>
      <c r="S25" s="13">
        <f t="shared" si="0"/>
        <v>180</v>
      </c>
      <c r="T25" s="13">
        <f t="shared" si="4"/>
        <v>177</v>
      </c>
      <c r="U25" s="22"/>
      <c r="V25" s="5">
        <f t="shared" si="5"/>
        <v>6000</v>
      </c>
      <c r="W25" s="5">
        <f t="shared" si="6"/>
        <v>95.477950399077201</v>
      </c>
      <c r="X25" s="5">
        <f t="shared" si="7"/>
        <v>6284.1734399631496</v>
      </c>
    </row>
    <row r="26" spans="1:24" ht="45" customHeight="1" x14ac:dyDescent="0.2">
      <c r="A26" s="9">
        <v>8</v>
      </c>
      <c r="B26" s="303" t="s">
        <v>356</v>
      </c>
      <c r="C26" s="304"/>
      <c r="D26" s="18" t="s">
        <v>277</v>
      </c>
      <c r="E26" s="91">
        <v>0.1</v>
      </c>
      <c r="F26" s="17">
        <f t="shared" si="1"/>
        <v>807638.20000000007</v>
      </c>
      <c r="G26" s="17">
        <f t="shared" si="2"/>
        <v>771116.4</v>
      </c>
      <c r="H26" s="56">
        <f t="shared" si="3"/>
        <v>75</v>
      </c>
      <c r="I26" s="56">
        <f t="shared" si="3"/>
        <v>67</v>
      </c>
      <c r="J26" s="9">
        <v>25</v>
      </c>
      <c r="K26" s="38">
        <v>6</v>
      </c>
      <c r="L26" s="9">
        <v>25</v>
      </c>
      <c r="M26" s="5">
        <v>19</v>
      </c>
      <c r="N26" s="9">
        <v>25</v>
      </c>
      <c r="O26" s="273">
        <v>42</v>
      </c>
      <c r="P26" s="9"/>
      <c r="Q26" s="5"/>
      <c r="R26" s="13">
        <f t="shared" si="0"/>
        <v>75</v>
      </c>
      <c r="S26" s="13">
        <f t="shared" si="0"/>
        <v>67</v>
      </c>
      <c r="T26" s="13">
        <f t="shared" si="4"/>
        <v>-8</v>
      </c>
      <c r="U26" s="22"/>
      <c r="V26" s="5">
        <f t="shared" si="5"/>
        <v>168</v>
      </c>
      <c r="W26" s="5">
        <f t="shared" si="6"/>
        <v>95.477950399077201</v>
      </c>
      <c r="X26" s="5">
        <f t="shared" si="7"/>
        <v>175.95685631896819</v>
      </c>
    </row>
    <row r="27" spans="1:24" ht="45" customHeight="1" x14ac:dyDescent="0.2">
      <c r="A27" s="9">
        <v>9</v>
      </c>
      <c r="B27" s="303" t="s">
        <v>357</v>
      </c>
      <c r="C27" s="304"/>
      <c r="D27" s="18" t="s">
        <v>277</v>
      </c>
      <c r="E27" s="91">
        <v>0.1</v>
      </c>
      <c r="F27" s="17">
        <f t="shared" si="1"/>
        <v>807638.20000000007</v>
      </c>
      <c r="G27" s="17">
        <f t="shared" si="2"/>
        <v>771116.4</v>
      </c>
      <c r="H27" s="56">
        <f t="shared" si="3"/>
        <v>15</v>
      </c>
      <c r="I27" s="56">
        <f t="shared" si="3"/>
        <v>0</v>
      </c>
      <c r="J27" s="9">
        <v>5</v>
      </c>
      <c r="K27" s="38">
        <v>0</v>
      </c>
      <c r="L27" s="9">
        <v>5</v>
      </c>
      <c r="M27" s="5">
        <v>0</v>
      </c>
      <c r="N27" s="9">
        <v>5</v>
      </c>
      <c r="O27" s="273">
        <v>0</v>
      </c>
      <c r="P27" s="9"/>
      <c r="Q27" s="5"/>
      <c r="R27" s="13">
        <v>5</v>
      </c>
      <c r="S27" s="13">
        <f t="shared" si="0"/>
        <v>0</v>
      </c>
      <c r="T27" s="13">
        <f t="shared" si="4"/>
        <v>-5</v>
      </c>
      <c r="U27" s="58"/>
      <c r="V27" s="5">
        <f t="shared" si="5"/>
        <v>0</v>
      </c>
      <c r="W27" s="5">
        <f t="shared" si="6"/>
        <v>95.477950399077201</v>
      </c>
      <c r="X27" s="5">
        <f t="shared" si="7"/>
        <v>0</v>
      </c>
    </row>
    <row r="28" spans="1:24" s="1" customFormat="1" ht="36.75" customHeight="1" x14ac:dyDescent="0.2">
      <c r="A28" s="298" t="s">
        <v>24</v>
      </c>
      <c r="B28" s="299"/>
      <c r="C28" s="300"/>
      <c r="D28" s="18"/>
      <c r="E28" s="91">
        <f>SUM(E19:E27)</f>
        <v>0.99999999999999989</v>
      </c>
      <c r="F28" s="40">
        <f>SEGUIMIENTO!D38</f>
        <v>8076382</v>
      </c>
      <c r="G28" s="40">
        <f>SEGUIMIENTO!E38</f>
        <v>7711164</v>
      </c>
      <c r="H28" s="18">
        <f t="shared" ref="H28:Q28" si="8">SUM(H19:H27)</f>
        <v>1572</v>
      </c>
      <c r="I28" s="18">
        <f t="shared" si="8"/>
        <v>1179</v>
      </c>
      <c r="J28" s="18">
        <f t="shared" si="8"/>
        <v>524</v>
      </c>
      <c r="K28" s="18">
        <f t="shared" si="8"/>
        <v>446</v>
      </c>
      <c r="L28" s="18">
        <f t="shared" si="8"/>
        <v>524</v>
      </c>
      <c r="M28" s="18">
        <f t="shared" si="8"/>
        <v>419</v>
      </c>
      <c r="N28" s="18">
        <f t="shared" si="8"/>
        <v>524</v>
      </c>
      <c r="O28" s="18">
        <f t="shared" si="8"/>
        <v>314</v>
      </c>
      <c r="P28" s="18">
        <f t="shared" si="8"/>
        <v>0</v>
      </c>
      <c r="Q28" s="18">
        <f t="shared" si="8"/>
        <v>0</v>
      </c>
      <c r="R28" s="14">
        <f t="shared" si="0"/>
        <v>1572</v>
      </c>
      <c r="S28" s="14">
        <f t="shared" si="0"/>
        <v>1179</v>
      </c>
      <c r="T28" s="14">
        <f t="shared" si="4"/>
        <v>-393</v>
      </c>
      <c r="U28" s="9"/>
      <c r="V28" s="5">
        <f t="shared" si="5"/>
        <v>59.92366412213741</v>
      </c>
      <c r="W28" s="5">
        <f t="shared" si="6"/>
        <v>95.477950399077216</v>
      </c>
      <c r="X28" s="5">
        <f t="shared" si="7"/>
        <v>62.761783083601429</v>
      </c>
    </row>
    <row r="29" spans="1:24" s="6" customFormat="1" ht="14.25" customHeight="1" x14ac:dyDescent="0.2">
      <c r="F29" s="10"/>
    </row>
    <row r="30" spans="1:24" s="6" customFormat="1" ht="14.25" customHeight="1" x14ac:dyDescent="0.2">
      <c r="B30" s="11" t="s">
        <v>25</v>
      </c>
      <c r="F30" s="10"/>
      <c r="H30" s="6" t="s">
        <v>26</v>
      </c>
    </row>
    <row r="31" spans="1:24" s="6" customFormat="1" ht="14.25" customHeight="1" x14ac:dyDescent="0.2">
      <c r="B31" s="11"/>
      <c r="F31" s="10"/>
    </row>
    <row r="32" spans="1:24" s="6" customFormat="1" ht="14.25" customHeight="1" x14ac:dyDescent="0.2">
      <c r="B32" s="11"/>
      <c r="D32" s="342"/>
      <c r="E32" s="342"/>
      <c r="F32" s="342"/>
      <c r="G32" s="342"/>
      <c r="H32" s="342"/>
      <c r="I32" s="342"/>
      <c r="J32" s="342"/>
      <c r="K32" s="342"/>
    </row>
    <row r="33" spans="1:24" x14ac:dyDescent="0.2">
      <c r="D33" s="318"/>
      <c r="E33" s="318"/>
      <c r="F33" s="318"/>
      <c r="G33" s="318"/>
      <c r="H33" s="318"/>
      <c r="I33" s="318"/>
      <c r="J33" s="318"/>
      <c r="K33" s="318"/>
      <c r="L33" s="95"/>
      <c r="M33" s="95"/>
      <c r="N33" s="95"/>
      <c r="O33" s="95"/>
      <c r="P33" s="95"/>
    </row>
    <row r="34" spans="1:24" x14ac:dyDescent="0.2">
      <c r="A34" s="318"/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</row>
    <row r="35" spans="1:24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50"/>
      <c r="S35" s="50"/>
      <c r="T35" s="317"/>
      <c r="U35" s="317"/>
      <c r="V35" s="6"/>
      <c r="W35" s="122"/>
      <c r="X35" s="122"/>
    </row>
    <row r="36" spans="1:24" x14ac:dyDescent="0.2">
      <c r="A36" s="289" t="s">
        <v>92</v>
      </c>
      <c r="B36" s="289"/>
      <c r="C36" s="289"/>
      <c r="D36" s="6"/>
      <c r="E36" s="6"/>
      <c r="F36" s="6"/>
      <c r="G36" s="6"/>
      <c r="H36" s="287" t="s">
        <v>358</v>
      </c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</row>
    <row r="37" spans="1:24" x14ac:dyDescent="0.2">
      <c r="A37" s="287" t="s">
        <v>56</v>
      </c>
      <c r="B37" s="287"/>
      <c r="C37" s="287"/>
      <c r="D37" s="6"/>
      <c r="E37" s="6"/>
      <c r="F37" s="6"/>
      <c r="G37" s="6"/>
      <c r="H37" s="287" t="s">
        <v>116</v>
      </c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</row>
  </sheetData>
  <sheetProtection sheet="1" objects="1" scenarios="1"/>
  <mergeCells count="39">
    <mergeCell ref="T35:U35"/>
    <mergeCell ref="A36:C36"/>
    <mergeCell ref="H36:V36"/>
    <mergeCell ref="A37:C37"/>
    <mergeCell ref="H37:V37"/>
    <mergeCell ref="V17:X17"/>
    <mergeCell ref="B18:C18"/>
    <mergeCell ref="B19:C19"/>
    <mergeCell ref="A34:X34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D32:K32"/>
    <mergeCell ref="D33:K33"/>
    <mergeCell ref="A6:U6"/>
    <mergeCell ref="A14:U14"/>
    <mergeCell ref="A15:U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55118110236220474" bottom="0.35433070866141736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A2" workbookViewId="0">
      <selection activeCell="O19" sqref="O19:O25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40.7109375" style="36" customWidth="1"/>
    <col min="4" max="5" width="11.42578125" style="36"/>
    <col min="6" max="7" width="11.85546875" style="36" customWidth="1"/>
    <col min="8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4" x14ac:dyDescent="0.2">
      <c r="A8" s="11" t="s">
        <v>36</v>
      </c>
      <c r="B8" s="6"/>
      <c r="C8" s="11" t="s">
        <v>328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27" t="s">
        <v>0</v>
      </c>
      <c r="B9" s="30"/>
      <c r="C9" s="27" t="s">
        <v>229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27" t="s">
        <v>63</v>
      </c>
      <c r="B10" s="31"/>
      <c r="C10" s="27" t="s">
        <v>288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27" t="s">
        <v>6</v>
      </c>
      <c r="B11" s="31"/>
      <c r="C11" s="27" t="s">
        <v>342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27" t="s">
        <v>38</v>
      </c>
      <c r="B12" s="31"/>
      <c r="C12" s="27" t="s">
        <v>359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105"/>
      <c r="W14" s="105"/>
      <c r="X14" s="105"/>
    </row>
    <row r="15" spans="1:24" ht="26.25" customHeight="1" x14ac:dyDescent="0.2">
      <c r="A15" s="292" t="s">
        <v>360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50.25" customHeight="1" x14ac:dyDescent="0.2">
      <c r="A19" s="9">
        <v>1</v>
      </c>
      <c r="B19" s="303" t="s">
        <v>361</v>
      </c>
      <c r="C19" s="304"/>
      <c r="D19" s="18" t="s">
        <v>44</v>
      </c>
      <c r="E19" s="59">
        <v>0.05</v>
      </c>
      <c r="F19" s="17">
        <f>$F$26*E19</f>
        <v>39312.950000000004</v>
      </c>
      <c r="G19" s="17">
        <f>$G$26*E19</f>
        <v>37021.4</v>
      </c>
      <c r="H19" s="14">
        <f>J19+L19+N19+P19</f>
        <v>9</v>
      </c>
      <c r="I19" s="14">
        <f>K19+M19+O19+Q19</f>
        <v>13</v>
      </c>
      <c r="J19" s="14">
        <v>3</v>
      </c>
      <c r="K19" s="38">
        <v>10</v>
      </c>
      <c r="L19" s="14">
        <v>3</v>
      </c>
      <c r="M19" s="5">
        <v>0</v>
      </c>
      <c r="N19" s="14">
        <v>3</v>
      </c>
      <c r="O19" s="5">
        <v>3</v>
      </c>
      <c r="P19" s="14"/>
      <c r="Q19" s="5"/>
      <c r="R19" s="120">
        <f t="shared" ref="R19:S26" si="0">J19+L19+N19+P19</f>
        <v>9</v>
      </c>
      <c r="S19" s="120">
        <f>K19+M19+O19+Q19</f>
        <v>13</v>
      </c>
      <c r="T19" s="120">
        <f>S19-R19</f>
        <v>4</v>
      </c>
      <c r="U19" s="25"/>
      <c r="V19" s="5">
        <f>O19/N19*100</f>
        <v>100</v>
      </c>
      <c r="W19" s="5">
        <f>G19/F19*100</f>
        <v>94.171004719818782</v>
      </c>
      <c r="X19" s="5">
        <f>V19/W19*100</f>
        <v>106.18979833285613</v>
      </c>
    </row>
    <row r="20" spans="1:24" ht="41.25" customHeight="1" x14ac:dyDescent="0.2">
      <c r="A20" s="9">
        <v>2</v>
      </c>
      <c r="B20" s="303" t="s">
        <v>362</v>
      </c>
      <c r="C20" s="304"/>
      <c r="D20" s="18" t="s">
        <v>363</v>
      </c>
      <c r="E20" s="59">
        <v>0.1</v>
      </c>
      <c r="F20" s="17">
        <f t="shared" ref="F20:F25" si="1">$F$26*E20</f>
        <v>78625.900000000009</v>
      </c>
      <c r="G20" s="17">
        <f t="shared" ref="G20:G25" si="2">$G$26*E20</f>
        <v>74042.8</v>
      </c>
      <c r="H20" s="14">
        <f t="shared" ref="H20:I25" si="3">J20+L20+N20+P20</f>
        <v>150</v>
      </c>
      <c r="I20" s="14">
        <f t="shared" si="3"/>
        <v>108</v>
      </c>
      <c r="J20" s="14">
        <v>50</v>
      </c>
      <c r="K20" s="38">
        <v>95</v>
      </c>
      <c r="L20" s="14">
        <v>50</v>
      </c>
      <c r="M20" s="5">
        <v>10</v>
      </c>
      <c r="N20" s="14">
        <v>50</v>
      </c>
      <c r="O20" s="5">
        <v>3</v>
      </c>
      <c r="P20" s="14"/>
      <c r="Q20" s="5"/>
      <c r="R20" s="120">
        <f t="shared" si="0"/>
        <v>150</v>
      </c>
      <c r="S20" s="120">
        <f t="shared" si="0"/>
        <v>108</v>
      </c>
      <c r="T20" s="120">
        <f t="shared" ref="T20:T26" si="4">S20-R20</f>
        <v>-42</v>
      </c>
      <c r="U20" s="25"/>
      <c r="V20" s="5">
        <f t="shared" ref="V20:V26" si="5">O20/N20*100</f>
        <v>6</v>
      </c>
      <c r="W20" s="5">
        <f t="shared" ref="W20:W26" si="6">G20/F20*100</f>
        <v>94.171004719818782</v>
      </c>
      <c r="X20" s="5">
        <f t="shared" ref="X20:X26" si="7">V20/W20*100</f>
        <v>6.3713878999713689</v>
      </c>
    </row>
    <row r="21" spans="1:24" ht="40.5" customHeight="1" x14ac:dyDescent="0.2">
      <c r="A21" s="9">
        <v>3</v>
      </c>
      <c r="B21" s="303" t="s">
        <v>364</v>
      </c>
      <c r="C21" s="304"/>
      <c r="D21" s="18" t="s">
        <v>365</v>
      </c>
      <c r="E21" s="59">
        <v>0.05</v>
      </c>
      <c r="F21" s="17">
        <f t="shared" si="1"/>
        <v>39312.950000000004</v>
      </c>
      <c r="G21" s="17">
        <f t="shared" si="2"/>
        <v>37021.4</v>
      </c>
      <c r="H21" s="14">
        <f t="shared" si="3"/>
        <v>30</v>
      </c>
      <c r="I21" s="14">
        <f t="shared" si="3"/>
        <v>8</v>
      </c>
      <c r="J21" s="14">
        <v>10</v>
      </c>
      <c r="K21" s="38">
        <v>5</v>
      </c>
      <c r="L21" s="14">
        <v>10</v>
      </c>
      <c r="M21" s="5">
        <v>0</v>
      </c>
      <c r="N21" s="14">
        <v>10</v>
      </c>
      <c r="O21" s="5">
        <v>3</v>
      </c>
      <c r="P21" s="14"/>
      <c r="Q21" s="5"/>
      <c r="R21" s="120">
        <f t="shared" si="0"/>
        <v>30</v>
      </c>
      <c r="S21" s="120">
        <f t="shared" si="0"/>
        <v>8</v>
      </c>
      <c r="T21" s="120">
        <f t="shared" si="4"/>
        <v>-22</v>
      </c>
      <c r="U21" s="25"/>
      <c r="V21" s="5">
        <f t="shared" si="5"/>
        <v>30</v>
      </c>
      <c r="W21" s="5">
        <f t="shared" si="6"/>
        <v>94.171004719818782</v>
      </c>
      <c r="X21" s="5">
        <f t="shared" si="7"/>
        <v>31.856939499856839</v>
      </c>
    </row>
    <row r="22" spans="1:24" ht="50.25" customHeight="1" x14ac:dyDescent="0.2">
      <c r="A22" s="9">
        <v>4</v>
      </c>
      <c r="B22" s="357" t="s">
        <v>366</v>
      </c>
      <c r="C22" s="358"/>
      <c r="D22" s="18" t="s">
        <v>44</v>
      </c>
      <c r="E22" s="59">
        <v>0.1</v>
      </c>
      <c r="F22" s="17">
        <f t="shared" si="1"/>
        <v>78625.900000000009</v>
      </c>
      <c r="G22" s="17">
        <f t="shared" si="2"/>
        <v>74042.8</v>
      </c>
      <c r="H22" s="14">
        <f t="shared" si="3"/>
        <v>15</v>
      </c>
      <c r="I22" s="14">
        <f t="shared" si="3"/>
        <v>6</v>
      </c>
      <c r="J22" s="14">
        <v>5</v>
      </c>
      <c r="K22" s="38">
        <v>5</v>
      </c>
      <c r="L22" s="14">
        <v>5</v>
      </c>
      <c r="M22" s="5">
        <v>0</v>
      </c>
      <c r="N22" s="14">
        <v>5</v>
      </c>
      <c r="O22" s="5">
        <v>1</v>
      </c>
      <c r="P22" s="14"/>
      <c r="Q22" s="5"/>
      <c r="R22" s="120">
        <f t="shared" si="0"/>
        <v>15</v>
      </c>
      <c r="S22" s="120">
        <f t="shared" si="0"/>
        <v>6</v>
      </c>
      <c r="T22" s="120">
        <f t="shared" si="4"/>
        <v>-9</v>
      </c>
      <c r="U22" s="22"/>
      <c r="V22" s="5">
        <f t="shared" si="5"/>
        <v>20</v>
      </c>
      <c r="W22" s="5">
        <f t="shared" si="6"/>
        <v>94.171004719818782</v>
      </c>
      <c r="X22" s="5">
        <f t="shared" si="7"/>
        <v>21.237959666571228</v>
      </c>
    </row>
    <row r="23" spans="1:24" ht="50.25" customHeight="1" x14ac:dyDescent="0.2">
      <c r="A23" s="9">
        <v>5</v>
      </c>
      <c r="B23" s="357" t="s">
        <v>367</v>
      </c>
      <c r="C23" s="358"/>
      <c r="D23" s="18" t="s">
        <v>368</v>
      </c>
      <c r="E23" s="59">
        <v>0.1</v>
      </c>
      <c r="F23" s="17">
        <f t="shared" si="1"/>
        <v>78625.900000000009</v>
      </c>
      <c r="G23" s="17">
        <f t="shared" si="2"/>
        <v>74042.8</v>
      </c>
      <c r="H23" s="14">
        <f t="shared" si="3"/>
        <v>30</v>
      </c>
      <c r="I23" s="14">
        <f t="shared" si="3"/>
        <v>0</v>
      </c>
      <c r="J23" s="14">
        <v>10</v>
      </c>
      <c r="K23" s="38">
        <v>0</v>
      </c>
      <c r="L23" s="14">
        <v>10</v>
      </c>
      <c r="M23" s="5">
        <v>0</v>
      </c>
      <c r="N23" s="14">
        <v>10</v>
      </c>
      <c r="O23" s="5">
        <v>0</v>
      </c>
      <c r="P23" s="14"/>
      <c r="Q23" s="5"/>
      <c r="R23" s="120">
        <f t="shared" si="0"/>
        <v>30</v>
      </c>
      <c r="S23" s="120">
        <f t="shared" si="0"/>
        <v>0</v>
      </c>
      <c r="T23" s="120">
        <f t="shared" si="4"/>
        <v>-30</v>
      </c>
      <c r="U23" s="22"/>
      <c r="V23" s="5">
        <f t="shared" si="5"/>
        <v>0</v>
      </c>
      <c r="W23" s="5">
        <f t="shared" si="6"/>
        <v>94.171004719818782</v>
      </c>
      <c r="X23" s="5">
        <f t="shared" si="7"/>
        <v>0</v>
      </c>
    </row>
    <row r="24" spans="1:24" ht="43.5" customHeight="1" x14ac:dyDescent="0.2">
      <c r="A24" s="9">
        <v>6</v>
      </c>
      <c r="B24" s="357" t="s">
        <v>369</v>
      </c>
      <c r="C24" s="358"/>
      <c r="D24" s="18" t="s">
        <v>44</v>
      </c>
      <c r="E24" s="59">
        <v>0.3</v>
      </c>
      <c r="F24" s="17">
        <f t="shared" si="1"/>
        <v>235877.69999999998</v>
      </c>
      <c r="G24" s="17">
        <f t="shared" si="2"/>
        <v>222128.4</v>
      </c>
      <c r="H24" s="14">
        <f t="shared" si="3"/>
        <v>9</v>
      </c>
      <c r="I24" s="14">
        <f t="shared" si="3"/>
        <v>5</v>
      </c>
      <c r="J24" s="14">
        <v>3</v>
      </c>
      <c r="K24" s="38">
        <v>0</v>
      </c>
      <c r="L24" s="14">
        <v>3</v>
      </c>
      <c r="M24" s="5">
        <v>5</v>
      </c>
      <c r="N24" s="14">
        <v>3</v>
      </c>
      <c r="O24" s="5">
        <v>0</v>
      </c>
      <c r="P24" s="14"/>
      <c r="Q24" s="5"/>
      <c r="R24" s="120">
        <f t="shared" si="0"/>
        <v>9</v>
      </c>
      <c r="S24" s="120">
        <f t="shared" si="0"/>
        <v>5</v>
      </c>
      <c r="T24" s="120">
        <f t="shared" si="4"/>
        <v>-4</v>
      </c>
      <c r="U24" s="25"/>
      <c r="V24" s="5">
        <f t="shared" si="5"/>
        <v>0</v>
      </c>
      <c r="W24" s="5">
        <f t="shared" si="6"/>
        <v>94.171004719818797</v>
      </c>
      <c r="X24" s="5">
        <f t="shared" si="7"/>
        <v>0</v>
      </c>
    </row>
    <row r="25" spans="1:24" ht="42" customHeight="1" x14ac:dyDescent="0.2">
      <c r="A25" s="9">
        <v>7</v>
      </c>
      <c r="B25" s="357" t="s">
        <v>370</v>
      </c>
      <c r="C25" s="358"/>
      <c r="D25" s="18" t="s">
        <v>44</v>
      </c>
      <c r="E25" s="59">
        <v>0.3</v>
      </c>
      <c r="F25" s="17">
        <f t="shared" si="1"/>
        <v>235877.69999999998</v>
      </c>
      <c r="G25" s="17">
        <f t="shared" si="2"/>
        <v>222128.4</v>
      </c>
      <c r="H25" s="14">
        <f t="shared" si="3"/>
        <v>9</v>
      </c>
      <c r="I25" s="14">
        <f t="shared" si="3"/>
        <v>13</v>
      </c>
      <c r="J25" s="14">
        <v>3</v>
      </c>
      <c r="K25" s="38">
        <v>0</v>
      </c>
      <c r="L25" s="14">
        <v>3</v>
      </c>
      <c r="M25" s="5">
        <v>10</v>
      </c>
      <c r="N25" s="14">
        <v>3</v>
      </c>
      <c r="O25" s="5">
        <v>3</v>
      </c>
      <c r="P25" s="14"/>
      <c r="Q25" s="5"/>
      <c r="R25" s="120">
        <f t="shared" si="0"/>
        <v>9</v>
      </c>
      <c r="S25" s="120">
        <f t="shared" si="0"/>
        <v>13</v>
      </c>
      <c r="T25" s="120">
        <f t="shared" si="4"/>
        <v>4</v>
      </c>
      <c r="U25" s="25"/>
      <c r="V25" s="5">
        <f t="shared" si="5"/>
        <v>100</v>
      </c>
      <c r="W25" s="5">
        <f t="shared" si="6"/>
        <v>94.171004719818797</v>
      </c>
      <c r="X25" s="5">
        <f t="shared" si="7"/>
        <v>106.18979833285611</v>
      </c>
    </row>
    <row r="26" spans="1:24" s="1" customFormat="1" ht="36.75" customHeight="1" x14ac:dyDescent="0.2">
      <c r="A26" s="298" t="s">
        <v>24</v>
      </c>
      <c r="B26" s="299"/>
      <c r="C26" s="300"/>
      <c r="D26" s="18"/>
      <c r="E26" s="59">
        <f>SUM(E19:E25)</f>
        <v>1</v>
      </c>
      <c r="F26" s="40">
        <f>SEGUIMIENTO!D39</f>
        <v>786259</v>
      </c>
      <c r="G26" s="40">
        <f>SEGUIMIENTO!E39</f>
        <v>740428</v>
      </c>
      <c r="H26" s="40">
        <f>SEGUIMIENTO!F39</f>
        <v>0</v>
      </c>
      <c r="I26" s="40">
        <f>SEGUIMIENTO!G39</f>
        <v>0</v>
      </c>
      <c r="J26" s="40">
        <f>SEGUIMIENTO!H39</f>
        <v>0</v>
      </c>
      <c r="K26" s="40">
        <f>SEGUIMIENTO!I39</f>
        <v>0</v>
      </c>
      <c r="L26" s="40">
        <f>SEGUIMIENTO!J39</f>
        <v>0</v>
      </c>
      <c r="M26" s="40">
        <f>SEGUIMIENTO!K39</f>
        <v>0</v>
      </c>
      <c r="N26" s="18">
        <f>SUM(N19:N25)</f>
        <v>84</v>
      </c>
      <c r="O26" s="18">
        <f>SUM(O19:O25)</f>
        <v>13</v>
      </c>
      <c r="P26" s="18">
        <f>SUM(P19:P25)</f>
        <v>0</v>
      </c>
      <c r="Q26" s="18">
        <f>SUM(Q19:Q25)</f>
        <v>0</v>
      </c>
      <c r="R26" s="14">
        <f t="shared" si="0"/>
        <v>84</v>
      </c>
      <c r="S26" s="14">
        <f t="shared" si="0"/>
        <v>13</v>
      </c>
      <c r="T26" s="14">
        <f t="shared" si="4"/>
        <v>-71</v>
      </c>
      <c r="U26" s="14"/>
      <c r="V26" s="5">
        <f t="shared" si="5"/>
        <v>15.476190476190476</v>
      </c>
      <c r="W26" s="5">
        <f t="shared" si="6"/>
        <v>94.171004719818782</v>
      </c>
      <c r="X26" s="5">
        <f t="shared" si="7"/>
        <v>16.434135456275357</v>
      </c>
    </row>
    <row r="27" spans="1:24" s="6" customFormat="1" ht="14.25" customHeight="1" x14ac:dyDescent="0.2">
      <c r="F27" s="10"/>
    </row>
    <row r="28" spans="1:24" s="6" customFormat="1" ht="14.25" customHeight="1" x14ac:dyDescent="0.2">
      <c r="B28" s="11" t="s">
        <v>25</v>
      </c>
      <c r="F28" s="10"/>
      <c r="H28" s="6" t="s">
        <v>26</v>
      </c>
    </row>
    <row r="29" spans="1:24" x14ac:dyDescent="0.2">
      <c r="J29" s="95"/>
      <c r="K29" s="95"/>
      <c r="L29" s="95"/>
      <c r="M29" s="95"/>
      <c r="N29" s="95"/>
      <c r="O29" s="95"/>
      <c r="P29" s="95"/>
    </row>
    <row r="30" spans="1:24" x14ac:dyDescent="0.2">
      <c r="J30" s="95"/>
      <c r="K30" s="95"/>
      <c r="L30" s="95"/>
      <c r="M30" s="95"/>
      <c r="N30" s="95"/>
      <c r="O30" s="95"/>
      <c r="P30" s="95"/>
    </row>
    <row r="31" spans="1:2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50"/>
      <c r="S31" s="50"/>
      <c r="T31" s="317"/>
      <c r="U31" s="317"/>
      <c r="V31" s="6"/>
    </row>
    <row r="32" spans="1:24" x14ac:dyDescent="0.2">
      <c r="A32" s="289" t="s">
        <v>57</v>
      </c>
      <c r="B32" s="289"/>
      <c r="C32" s="289"/>
      <c r="D32" s="6"/>
      <c r="E32" s="6"/>
      <c r="F32" s="6"/>
      <c r="G32" s="6"/>
      <c r="H32" s="287" t="s">
        <v>137</v>
      </c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</row>
    <row r="33" spans="1:22" x14ac:dyDescent="0.2">
      <c r="A33" s="287" t="s">
        <v>56</v>
      </c>
      <c r="B33" s="287"/>
      <c r="C33" s="287"/>
      <c r="D33" s="6"/>
      <c r="E33" s="6"/>
      <c r="F33" s="6"/>
      <c r="G33" s="6"/>
      <c r="H33" s="287" t="s">
        <v>116</v>
      </c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</row>
  </sheetData>
  <sheetProtection sheet="1" objects="1" scenarios="1"/>
  <mergeCells count="34">
    <mergeCell ref="A33:C33"/>
    <mergeCell ref="H33:V33"/>
    <mergeCell ref="B24:C24"/>
    <mergeCell ref="B25:C25"/>
    <mergeCell ref="A26:C26"/>
    <mergeCell ref="T31:U31"/>
    <mergeCell ref="A32:C32"/>
    <mergeCell ref="H32:V32"/>
    <mergeCell ref="B19:C19"/>
    <mergeCell ref="B20:C20"/>
    <mergeCell ref="B21:C21"/>
    <mergeCell ref="B22:C22"/>
    <mergeCell ref="B23:C23"/>
    <mergeCell ref="A6:U6"/>
    <mergeCell ref="A14:U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topLeftCell="A5" workbookViewId="0">
      <selection activeCell="R35" sqref="R35"/>
    </sheetView>
  </sheetViews>
  <sheetFormatPr baseColWidth="10" defaultRowHeight="12.75" x14ac:dyDescent="0.2"/>
  <cols>
    <col min="1" max="1" width="4.85546875" style="36" customWidth="1"/>
    <col min="2" max="2" width="12" style="36" customWidth="1"/>
    <col min="3" max="3" width="30.85546875" style="36" customWidth="1"/>
    <col min="4" max="4" width="10.28515625" style="36" customWidth="1"/>
    <col min="5" max="5" width="11.42578125" style="36"/>
    <col min="6" max="7" width="12.42578125" style="36" bestFit="1" customWidth="1"/>
    <col min="8" max="9" width="11.42578125" style="36" hidden="1" customWidth="1"/>
    <col min="10" max="10" width="10.85546875" style="36" hidden="1" customWidth="1"/>
    <col min="11" max="11" width="10.140625" style="36" hidden="1" customWidth="1"/>
    <col min="12" max="12" width="11.28515625" style="36" hidden="1" customWidth="1"/>
    <col min="13" max="13" width="9.85546875" style="36" hidden="1" customWidth="1"/>
    <col min="14" max="15" width="11.28515625" style="36" customWidth="1"/>
    <col min="16" max="16" width="11.28515625" style="36" hidden="1" customWidth="1"/>
    <col min="17" max="17" width="8.140625" style="36" hidden="1" customWidth="1"/>
    <col min="18" max="20" width="10.7109375" style="6" customWidth="1"/>
    <col min="21" max="21" width="24.42578125" style="6" customWidth="1"/>
    <col min="22" max="24" width="11.4257812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t="12.75" hidden="1" customHeight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ht="12.75" customHeight="1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t="12.75" hidden="1" customHeight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4" x14ac:dyDescent="0.2">
      <c r="A8" s="307" t="s">
        <v>36</v>
      </c>
      <c r="B8" s="307"/>
      <c r="C8" s="30" t="s">
        <v>61</v>
      </c>
      <c r="D8" s="1"/>
      <c r="E8" s="1"/>
      <c r="F8" s="1"/>
      <c r="G8" s="1"/>
      <c r="H8" s="1"/>
      <c r="I8" s="1"/>
      <c r="J8" s="1"/>
      <c r="K8" s="1"/>
      <c r="L8" s="6"/>
      <c r="M8" s="6"/>
      <c r="N8" s="6"/>
      <c r="O8" s="6"/>
      <c r="P8" s="6"/>
      <c r="Q8" s="6"/>
      <c r="R8" s="1"/>
      <c r="S8" s="1"/>
      <c r="T8" s="1"/>
      <c r="U8" s="1"/>
    </row>
    <row r="9" spans="1:24" x14ac:dyDescent="0.2">
      <c r="A9" s="307" t="s">
        <v>0</v>
      </c>
      <c r="B9" s="307"/>
      <c r="C9" s="30" t="s">
        <v>62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  <c r="R9" s="1"/>
      <c r="S9" s="1"/>
      <c r="T9" s="1"/>
      <c r="U9" s="1"/>
    </row>
    <row r="10" spans="1:24" x14ac:dyDescent="0.2">
      <c r="A10" s="307" t="s">
        <v>63</v>
      </c>
      <c r="B10" s="307"/>
      <c r="C10" s="30" t="s">
        <v>64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  <c r="R10" s="1"/>
      <c r="S10" s="1"/>
      <c r="T10" s="1"/>
      <c r="U10" s="1"/>
    </row>
    <row r="11" spans="1:24" x14ac:dyDescent="0.2">
      <c r="A11" s="307" t="s">
        <v>6</v>
      </c>
      <c r="B11" s="307"/>
      <c r="C11" s="30" t="s">
        <v>65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  <c r="R11" s="1"/>
      <c r="S11" s="1"/>
      <c r="T11" s="1"/>
      <c r="U11" s="1"/>
    </row>
    <row r="12" spans="1:24" x14ac:dyDescent="0.2">
      <c r="A12" s="310" t="s">
        <v>38</v>
      </c>
      <c r="B12" s="310"/>
      <c r="C12" s="26" t="s">
        <v>66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23"/>
      <c r="R12" s="1"/>
      <c r="S12" s="1"/>
      <c r="T12" s="1"/>
      <c r="U12" s="23"/>
      <c r="X12" s="23"/>
    </row>
    <row r="13" spans="1:24" x14ac:dyDescent="0.2">
      <c r="A13" s="309" t="s">
        <v>3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</row>
    <row r="14" spans="1:24" ht="40.5" customHeight="1" x14ac:dyDescent="0.2">
      <c r="A14" s="292" t="s">
        <v>67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</row>
    <row r="15" spans="1:24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1"/>
      <c r="S15" s="1"/>
      <c r="T15" s="1"/>
      <c r="U15" s="1"/>
    </row>
    <row r="16" spans="1:24" ht="12.75" customHeight="1" x14ac:dyDescent="0.2">
      <c r="A16" s="290" t="s">
        <v>4</v>
      </c>
      <c r="B16" s="306"/>
      <c r="C16" s="291"/>
      <c r="D16" s="293" t="s">
        <v>7</v>
      </c>
      <c r="E16" s="293" t="s">
        <v>17</v>
      </c>
      <c r="F16" s="301" t="s">
        <v>18</v>
      </c>
      <c r="G16" s="302"/>
      <c r="H16" s="301" t="s">
        <v>19</v>
      </c>
      <c r="I16" s="302"/>
      <c r="J16" s="290" t="s">
        <v>13</v>
      </c>
      <c r="K16" s="291"/>
      <c r="L16" s="290" t="s">
        <v>9</v>
      </c>
      <c r="M16" s="291"/>
      <c r="N16" s="290" t="s">
        <v>12</v>
      </c>
      <c r="O16" s="291"/>
      <c r="P16" s="290" t="s">
        <v>14</v>
      </c>
      <c r="Q16" s="291"/>
      <c r="R16" s="288" t="s">
        <v>27</v>
      </c>
      <c r="S16" s="288"/>
      <c r="T16" s="288"/>
      <c r="U16" s="311" t="s">
        <v>28</v>
      </c>
      <c r="V16" s="301" t="s">
        <v>30</v>
      </c>
      <c r="W16" s="305"/>
      <c r="X16" s="302"/>
    </row>
    <row r="17" spans="1:24" x14ac:dyDescent="0.2">
      <c r="A17" s="2" t="s">
        <v>16</v>
      </c>
      <c r="B17" s="288" t="s">
        <v>5</v>
      </c>
      <c r="C17" s="288"/>
      <c r="D17" s="294"/>
      <c r="E17" s="294"/>
      <c r="F17" s="8" t="s">
        <v>20</v>
      </c>
      <c r="G17" s="8" t="s">
        <v>21</v>
      </c>
      <c r="H17" s="8" t="s">
        <v>22</v>
      </c>
      <c r="I17" s="8" t="s">
        <v>23</v>
      </c>
      <c r="J17" s="3" t="s">
        <v>10</v>
      </c>
      <c r="K17" s="3" t="s">
        <v>11</v>
      </c>
      <c r="L17" s="3" t="s">
        <v>10</v>
      </c>
      <c r="M17" s="3" t="s">
        <v>11</v>
      </c>
      <c r="N17" s="3" t="s">
        <v>10</v>
      </c>
      <c r="O17" s="3" t="s">
        <v>11</v>
      </c>
      <c r="P17" s="3" t="s">
        <v>10</v>
      </c>
      <c r="Q17" s="3" t="s">
        <v>11</v>
      </c>
      <c r="R17" s="3" t="s">
        <v>10</v>
      </c>
      <c r="S17" s="3" t="s">
        <v>11</v>
      </c>
      <c r="T17" s="3" t="s">
        <v>29</v>
      </c>
      <c r="U17" s="311"/>
      <c r="V17" s="8" t="s">
        <v>31</v>
      </c>
      <c r="W17" s="8" t="s">
        <v>32</v>
      </c>
      <c r="X17" s="8" t="s">
        <v>33</v>
      </c>
    </row>
    <row r="18" spans="1:24" ht="42" customHeight="1" x14ac:dyDescent="0.2">
      <c r="A18" s="9">
        <v>1</v>
      </c>
      <c r="B18" s="312" t="s">
        <v>68</v>
      </c>
      <c r="C18" s="312"/>
      <c r="D18" s="18" t="s">
        <v>69</v>
      </c>
      <c r="E18" s="18">
        <v>5</v>
      </c>
      <c r="F18" s="17">
        <f>$F$36*E18/100</f>
        <v>124728.65</v>
      </c>
      <c r="G18" s="17">
        <f>$F$36*E18/100</f>
        <v>124728.65</v>
      </c>
      <c r="H18" s="14">
        <f>J18+L18+N18+P18</f>
        <v>3</v>
      </c>
      <c r="I18" s="5">
        <f>K18+M18+O18+Q18</f>
        <v>3</v>
      </c>
      <c r="J18" s="9">
        <v>1</v>
      </c>
      <c r="K18" s="38">
        <v>1</v>
      </c>
      <c r="L18" s="9">
        <v>1</v>
      </c>
      <c r="M18" s="5">
        <v>1</v>
      </c>
      <c r="N18" s="9">
        <v>1</v>
      </c>
      <c r="O18" s="5">
        <v>1</v>
      </c>
      <c r="P18" s="9"/>
      <c r="Q18" s="5"/>
      <c r="R18" s="14">
        <f>J18+L18+N18+P18</f>
        <v>3</v>
      </c>
      <c r="S18" s="14">
        <f>K18+M18+O18+Q18</f>
        <v>3</v>
      </c>
      <c r="T18" s="14">
        <f>S18-R18</f>
        <v>0</v>
      </c>
      <c r="U18" s="38"/>
      <c r="V18" s="5">
        <f>O18/N18*100</f>
        <v>100</v>
      </c>
      <c r="W18" s="5">
        <f>G18/F18*100</f>
        <v>100</v>
      </c>
      <c r="X18" s="5">
        <f>V18/W18*100</f>
        <v>100</v>
      </c>
    </row>
    <row r="19" spans="1:24" ht="42" customHeight="1" x14ac:dyDescent="0.2">
      <c r="A19" s="9">
        <v>2</v>
      </c>
      <c r="B19" s="312" t="s">
        <v>70</v>
      </c>
      <c r="C19" s="312"/>
      <c r="D19" s="18" t="s">
        <v>71</v>
      </c>
      <c r="E19" s="18">
        <v>5</v>
      </c>
      <c r="F19" s="17">
        <f t="shared" ref="F19:F35" si="0">$F$36*E19/100</f>
        <v>124728.65</v>
      </c>
      <c r="G19" s="17">
        <f t="shared" ref="G19:G35" si="1">$F$36*E19/100</f>
        <v>124728.65</v>
      </c>
      <c r="H19" s="14">
        <f t="shared" ref="H19:I36" si="2">J19+L19+N19+P19</f>
        <v>55</v>
      </c>
      <c r="I19" s="5">
        <f t="shared" si="2"/>
        <v>55</v>
      </c>
      <c r="J19" s="9">
        <v>20</v>
      </c>
      <c r="K19" s="38">
        <v>20</v>
      </c>
      <c r="L19" s="9">
        <v>20</v>
      </c>
      <c r="M19" s="5">
        <v>20</v>
      </c>
      <c r="N19" s="9">
        <v>15</v>
      </c>
      <c r="O19" s="5">
        <v>15</v>
      </c>
      <c r="P19" s="9"/>
      <c r="Q19" s="5"/>
      <c r="R19" s="14">
        <f t="shared" ref="R19:S34" si="3">J19+L19+N19+P19</f>
        <v>55</v>
      </c>
      <c r="S19" s="14">
        <f t="shared" si="3"/>
        <v>55</v>
      </c>
      <c r="T19" s="14">
        <f t="shared" ref="T19:T29" si="4">S19-R19</f>
        <v>0</v>
      </c>
      <c r="U19" s="38"/>
      <c r="V19" s="5">
        <f t="shared" ref="V19:V36" si="5">O19/N19*100</f>
        <v>100</v>
      </c>
      <c r="W19" s="5">
        <f t="shared" ref="W19:W35" si="6">G19/F19*100</f>
        <v>100</v>
      </c>
      <c r="X19" s="5">
        <f t="shared" ref="X19:X35" si="7">V19/W19*100</f>
        <v>100</v>
      </c>
    </row>
    <row r="20" spans="1:24" ht="42" customHeight="1" x14ac:dyDescent="0.2">
      <c r="A20" s="9">
        <v>3</v>
      </c>
      <c r="B20" s="312" t="s">
        <v>72</v>
      </c>
      <c r="C20" s="312"/>
      <c r="D20" s="18" t="s">
        <v>73</v>
      </c>
      <c r="E20" s="18">
        <v>5</v>
      </c>
      <c r="F20" s="17">
        <f t="shared" si="0"/>
        <v>124728.65</v>
      </c>
      <c r="G20" s="17">
        <f t="shared" si="1"/>
        <v>124728.65</v>
      </c>
      <c r="H20" s="14">
        <f t="shared" si="2"/>
        <v>55</v>
      </c>
      <c r="I20" s="5">
        <f t="shared" si="2"/>
        <v>55</v>
      </c>
      <c r="J20" s="9">
        <v>20</v>
      </c>
      <c r="K20" s="38">
        <v>20</v>
      </c>
      <c r="L20" s="9">
        <v>20</v>
      </c>
      <c r="M20" s="5">
        <v>20</v>
      </c>
      <c r="N20" s="9">
        <v>15</v>
      </c>
      <c r="O20" s="5">
        <v>15</v>
      </c>
      <c r="P20" s="9"/>
      <c r="Q20" s="5"/>
      <c r="R20" s="14">
        <f t="shared" si="3"/>
        <v>55</v>
      </c>
      <c r="S20" s="14">
        <f t="shared" si="3"/>
        <v>55</v>
      </c>
      <c r="T20" s="14">
        <f t="shared" si="4"/>
        <v>0</v>
      </c>
      <c r="U20" s="38"/>
      <c r="V20" s="5">
        <f t="shared" si="5"/>
        <v>100</v>
      </c>
      <c r="W20" s="5">
        <f t="shared" si="6"/>
        <v>100</v>
      </c>
      <c r="X20" s="5">
        <f t="shared" si="7"/>
        <v>100</v>
      </c>
    </row>
    <row r="21" spans="1:24" ht="42" customHeight="1" x14ac:dyDescent="0.2">
      <c r="A21" s="9">
        <v>4</v>
      </c>
      <c r="B21" s="312" t="s">
        <v>74</v>
      </c>
      <c r="C21" s="312"/>
      <c r="D21" s="18" t="s">
        <v>71</v>
      </c>
      <c r="E21" s="18">
        <v>10</v>
      </c>
      <c r="F21" s="17">
        <f t="shared" si="0"/>
        <v>249457.3</v>
      </c>
      <c r="G21" s="17">
        <f t="shared" si="1"/>
        <v>249457.3</v>
      </c>
      <c r="H21" s="14">
        <f t="shared" si="2"/>
        <v>85</v>
      </c>
      <c r="I21" s="5">
        <f t="shared" si="2"/>
        <v>85</v>
      </c>
      <c r="J21" s="9">
        <v>30</v>
      </c>
      <c r="K21" s="38">
        <v>30</v>
      </c>
      <c r="L21" s="9">
        <v>30</v>
      </c>
      <c r="M21" s="5">
        <v>30</v>
      </c>
      <c r="N21" s="9">
        <v>25</v>
      </c>
      <c r="O21" s="5">
        <v>25</v>
      </c>
      <c r="P21" s="9"/>
      <c r="Q21" s="5"/>
      <c r="R21" s="14">
        <f t="shared" si="3"/>
        <v>85</v>
      </c>
      <c r="S21" s="14">
        <f t="shared" si="3"/>
        <v>85</v>
      </c>
      <c r="T21" s="14">
        <f t="shared" si="4"/>
        <v>0</v>
      </c>
      <c r="U21" s="38"/>
      <c r="V21" s="5">
        <f t="shared" si="5"/>
        <v>100</v>
      </c>
      <c r="W21" s="5">
        <f t="shared" si="6"/>
        <v>100</v>
      </c>
      <c r="X21" s="5">
        <f t="shared" si="7"/>
        <v>100</v>
      </c>
    </row>
    <row r="22" spans="1:24" ht="42" customHeight="1" x14ac:dyDescent="0.2">
      <c r="A22" s="9">
        <v>5</v>
      </c>
      <c r="B22" s="312" t="s">
        <v>75</v>
      </c>
      <c r="C22" s="312"/>
      <c r="D22" s="39" t="s">
        <v>76</v>
      </c>
      <c r="E22" s="18">
        <v>5</v>
      </c>
      <c r="F22" s="17">
        <f t="shared" si="0"/>
        <v>124728.65</v>
      </c>
      <c r="G22" s="17">
        <f t="shared" si="1"/>
        <v>124728.65</v>
      </c>
      <c r="H22" s="14">
        <f t="shared" si="2"/>
        <v>3</v>
      </c>
      <c r="I22" s="5">
        <f t="shared" si="2"/>
        <v>3</v>
      </c>
      <c r="J22" s="9">
        <v>1</v>
      </c>
      <c r="K22" s="38">
        <v>1</v>
      </c>
      <c r="L22" s="9">
        <v>1</v>
      </c>
      <c r="M22" s="5">
        <v>1</v>
      </c>
      <c r="N22" s="9">
        <v>1</v>
      </c>
      <c r="O22" s="5">
        <v>1</v>
      </c>
      <c r="P22" s="9"/>
      <c r="Q22" s="5"/>
      <c r="R22" s="14">
        <f t="shared" si="3"/>
        <v>3</v>
      </c>
      <c r="S22" s="14">
        <f t="shared" si="3"/>
        <v>3</v>
      </c>
      <c r="T22" s="14">
        <f t="shared" si="4"/>
        <v>0</v>
      </c>
      <c r="U22" s="38"/>
      <c r="V22" s="5">
        <f t="shared" si="5"/>
        <v>100</v>
      </c>
      <c r="W22" s="5">
        <f t="shared" si="6"/>
        <v>100</v>
      </c>
      <c r="X22" s="5">
        <f t="shared" si="7"/>
        <v>100</v>
      </c>
    </row>
    <row r="23" spans="1:24" ht="42" customHeight="1" x14ac:dyDescent="0.2">
      <c r="A23" s="9">
        <v>6</v>
      </c>
      <c r="B23" s="312" t="s">
        <v>77</v>
      </c>
      <c r="C23" s="312"/>
      <c r="D23" s="18" t="s">
        <v>78</v>
      </c>
      <c r="E23" s="18">
        <v>5</v>
      </c>
      <c r="F23" s="17">
        <f t="shared" si="0"/>
        <v>124728.65</v>
      </c>
      <c r="G23" s="17">
        <f t="shared" si="1"/>
        <v>124728.65</v>
      </c>
      <c r="H23" s="14">
        <f t="shared" si="2"/>
        <v>55</v>
      </c>
      <c r="I23" s="5">
        <f t="shared" si="2"/>
        <v>55</v>
      </c>
      <c r="J23" s="9">
        <v>20</v>
      </c>
      <c r="K23" s="38">
        <v>20</v>
      </c>
      <c r="L23" s="9">
        <v>20</v>
      </c>
      <c r="M23" s="5">
        <v>20</v>
      </c>
      <c r="N23" s="9">
        <v>15</v>
      </c>
      <c r="O23" s="5">
        <v>15</v>
      </c>
      <c r="P23" s="9"/>
      <c r="Q23" s="5"/>
      <c r="R23" s="14">
        <f t="shared" si="3"/>
        <v>55</v>
      </c>
      <c r="S23" s="14">
        <f t="shared" si="3"/>
        <v>55</v>
      </c>
      <c r="T23" s="14">
        <f t="shared" si="4"/>
        <v>0</v>
      </c>
      <c r="U23" s="38"/>
      <c r="V23" s="5">
        <f t="shared" si="5"/>
        <v>100</v>
      </c>
      <c r="W23" s="5">
        <f t="shared" si="6"/>
        <v>100</v>
      </c>
      <c r="X23" s="5">
        <f t="shared" si="7"/>
        <v>100</v>
      </c>
    </row>
    <row r="24" spans="1:24" ht="42" customHeight="1" x14ac:dyDescent="0.2">
      <c r="A24" s="9">
        <v>7</v>
      </c>
      <c r="B24" s="312" t="s">
        <v>79</v>
      </c>
      <c r="C24" s="312"/>
      <c r="D24" s="18" t="s">
        <v>73</v>
      </c>
      <c r="E24" s="18">
        <v>10</v>
      </c>
      <c r="F24" s="17">
        <f t="shared" si="0"/>
        <v>249457.3</v>
      </c>
      <c r="G24" s="17">
        <f t="shared" si="1"/>
        <v>249457.3</v>
      </c>
      <c r="H24" s="14">
        <f t="shared" si="2"/>
        <v>45</v>
      </c>
      <c r="I24" s="5">
        <f t="shared" si="2"/>
        <v>45</v>
      </c>
      <c r="J24" s="9">
        <v>15</v>
      </c>
      <c r="K24" s="38">
        <v>15</v>
      </c>
      <c r="L24" s="9">
        <v>15</v>
      </c>
      <c r="M24" s="5">
        <v>15</v>
      </c>
      <c r="N24" s="9">
        <v>15</v>
      </c>
      <c r="O24" s="5">
        <v>15</v>
      </c>
      <c r="P24" s="9"/>
      <c r="Q24" s="5"/>
      <c r="R24" s="14">
        <f t="shared" si="3"/>
        <v>45</v>
      </c>
      <c r="S24" s="14">
        <f t="shared" si="3"/>
        <v>45</v>
      </c>
      <c r="T24" s="14">
        <f t="shared" si="4"/>
        <v>0</v>
      </c>
      <c r="U24" s="38"/>
      <c r="V24" s="5">
        <f t="shared" si="5"/>
        <v>100</v>
      </c>
      <c r="W24" s="5">
        <f t="shared" si="6"/>
        <v>100</v>
      </c>
      <c r="X24" s="5">
        <f t="shared" si="7"/>
        <v>100</v>
      </c>
    </row>
    <row r="25" spans="1:24" ht="42" customHeight="1" x14ac:dyDescent="0.2">
      <c r="A25" s="9">
        <v>8</v>
      </c>
      <c r="B25" s="312" t="s">
        <v>80</v>
      </c>
      <c r="C25" s="312"/>
      <c r="D25" s="18" t="s">
        <v>73</v>
      </c>
      <c r="E25" s="18">
        <v>5</v>
      </c>
      <c r="F25" s="17">
        <f t="shared" si="0"/>
        <v>124728.65</v>
      </c>
      <c r="G25" s="17">
        <f t="shared" si="1"/>
        <v>124728.65</v>
      </c>
      <c r="H25" s="14">
        <f t="shared" si="2"/>
        <v>30</v>
      </c>
      <c r="I25" s="5">
        <f t="shared" si="2"/>
        <v>30</v>
      </c>
      <c r="J25" s="9">
        <v>10</v>
      </c>
      <c r="K25" s="38">
        <v>10</v>
      </c>
      <c r="L25" s="9">
        <v>10</v>
      </c>
      <c r="M25" s="5">
        <v>10</v>
      </c>
      <c r="N25" s="9">
        <v>10</v>
      </c>
      <c r="O25" s="5">
        <v>10</v>
      </c>
      <c r="P25" s="9"/>
      <c r="Q25" s="5"/>
      <c r="R25" s="14">
        <f t="shared" si="3"/>
        <v>30</v>
      </c>
      <c r="S25" s="14">
        <f t="shared" si="3"/>
        <v>30</v>
      </c>
      <c r="T25" s="14">
        <f t="shared" si="4"/>
        <v>0</v>
      </c>
      <c r="U25" s="38"/>
      <c r="V25" s="5">
        <f t="shared" si="5"/>
        <v>100</v>
      </c>
      <c r="W25" s="5">
        <f t="shared" si="6"/>
        <v>100</v>
      </c>
      <c r="X25" s="5">
        <f t="shared" si="7"/>
        <v>100</v>
      </c>
    </row>
    <row r="26" spans="1:24" ht="42" customHeight="1" x14ac:dyDescent="0.2">
      <c r="A26" s="9">
        <v>9</v>
      </c>
      <c r="B26" s="312" t="s">
        <v>81</v>
      </c>
      <c r="C26" s="312"/>
      <c r="D26" s="18" t="s">
        <v>73</v>
      </c>
      <c r="E26" s="18">
        <v>5</v>
      </c>
      <c r="F26" s="17">
        <f t="shared" si="0"/>
        <v>124728.65</v>
      </c>
      <c r="G26" s="17">
        <f t="shared" si="1"/>
        <v>124728.65</v>
      </c>
      <c r="H26" s="14">
        <f t="shared" si="2"/>
        <v>30</v>
      </c>
      <c r="I26" s="5">
        <f t="shared" si="2"/>
        <v>30</v>
      </c>
      <c r="J26" s="9">
        <v>10</v>
      </c>
      <c r="K26" s="38">
        <v>10</v>
      </c>
      <c r="L26" s="9">
        <v>10</v>
      </c>
      <c r="M26" s="5">
        <v>10</v>
      </c>
      <c r="N26" s="9">
        <v>10</v>
      </c>
      <c r="O26" s="5">
        <v>10</v>
      </c>
      <c r="P26" s="9"/>
      <c r="Q26" s="5"/>
      <c r="R26" s="14">
        <f t="shared" si="3"/>
        <v>30</v>
      </c>
      <c r="S26" s="14">
        <f t="shared" si="3"/>
        <v>30</v>
      </c>
      <c r="T26" s="14">
        <f t="shared" si="4"/>
        <v>0</v>
      </c>
      <c r="U26" s="38"/>
      <c r="V26" s="5">
        <f t="shared" si="5"/>
        <v>100</v>
      </c>
      <c r="W26" s="5">
        <f t="shared" si="6"/>
        <v>100</v>
      </c>
      <c r="X26" s="5">
        <f t="shared" si="7"/>
        <v>100</v>
      </c>
    </row>
    <row r="27" spans="1:24" ht="42" customHeight="1" x14ac:dyDescent="0.2">
      <c r="A27" s="9">
        <v>10</v>
      </c>
      <c r="B27" s="312" t="s">
        <v>82</v>
      </c>
      <c r="C27" s="312"/>
      <c r="D27" s="18" t="s">
        <v>73</v>
      </c>
      <c r="E27" s="18">
        <v>5</v>
      </c>
      <c r="F27" s="17">
        <f t="shared" si="0"/>
        <v>124728.65</v>
      </c>
      <c r="G27" s="17">
        <f t="shared" si="1"/>
        <v>124728.65</v>
      </c>
      <c r="H27" s="14">
        <f t="shared" si="2"/>
        <v>30</v>
      </c>
      <c r="I27" s="5">
        <f t="shared" si="2"/>
        <v>30</v>
      </c>
      <c r="J27" s="9">
        <v>10</v>
      </c>
      <c r="K27" s="38">
        <v>10</v>
      </c>
      <c r="L27" s="9">
        <v>10</v>
      </c>
      <c r="M27" s="5">
        <v>10</v>
      </c>
      <c r="N27" s="9">
        <v>10</v>
      </c>
      <c r="O27" s="5">
        <v>10</v>
      </c>
      <c r="P27" s="9"/>
      <c r="Q27" s="5"/>
      <c r="R27" s="14">
        <f t="shared" si="3"/>
        <v>30</v>
      </c>
      <c r="S27" s="14">
        <f t="shared" si="3"/>
        <v>30</v>
      </c>
      <c r="T27" s="14">
        <f t="shared" si="4"/>
        <v>0</v>
      </c>
      <c r="U27" s="38"/>
      <c r="V27" s="5">
        <f t="shared" si="5"/>
        <v>100</v>
      </c>
      <c r="W27" s="5">
        <f t="shared" si="6"/>
        <v>100</v>
      </c>
      <c r="X27" s="5">
        <f t="shared" si="7"/>
        <v>100</v>
      </c>
    </row>
    <row r="28" spans="1:24" ht="42" customHeight="1" x14ac:dyDescent="0.2">
      <c r="A28" s="9">
        <v>11</v>
      </c>
      <c r="B28" s="312" t="s">
        <v>83</v>
      </c>
      <c r="C28" s="312"/>
      <c r="D28" s="18" t="s">
        <v>73</v>
      </c>
      <c r="E28" s="18">
        <v>5</v>
      </c>
      <c r="F28" s="17">
        <f t="shared" si="0"/>
        <v>124728.65</v>
      </c>
      <c r="G28" s="17">
        <f t="shared" si="1"/>
        <v>124728.65</v>
      </c>
      <c r="H28" s="14">
        <f t="shared" si="2"/>
        <v>20</v>
      </c>
      <c r="I28" s="5">
        <f t="shared" si="2"/>
        <v>20</v>
      </c>
      <c r="J28" s="9">
        <v>10</v>
      </c>
      <c r="K28" s="38">
        <v>10</v>
      </c>
      <c r="L28" s="9">
        <v>10</v>
      </c>
      <c r="M28" s="5">
        <v>10</v>
      </c>
      <c r="N28" s="9">
        <v>0</v>
      </c>
      <c r="O28" s="5">
        <v>0</v>
      </c>
      <c r="P28" s="9"/>
      <c r="Q28" s="5"/>
      <c r="R28" s="14">
        <f t="shared" si="3"/>
        <v>20</v>
      </c>
      <c r="S28" s="14">
        <f t="shared" si="3"/>
        <v>20</v>
      </c>
      <c r="T28" s="14">
        <f t="shared" si="4"/>
        <v>0</v>
      </c>
      <c r="U28" s="38"/>
      <c r="V28" s="5" t="e">
        <f t="shared" si="5"/>
        <v>#DIV/0!</v>
      </c>
      <c r="W28" s="5">
        <f t="shared" si="6"/>
        <v>100</v>
      </c>
      <c r="X28" s="5" t="e">
        <f t="shared" si="7"/>
        <v>#DIV/0!</v>
      </c>
    </row>
    <row r="29" spans="1:24" ht="42" customHeight="1" x14ac:dyDescent="0.2">
      <c r="A29" s="9">
        <v>12</v>
      </c>
      <c r="B29" s="312" t="s">
        <v>84</v>
      </c>
      <c r="C29" s="312"/>
      <c r="D29" s="18" t="s">
        <v>73</v>
      </c>
      <c r="E29" s="18">
        <v>5</v>
      </c>
      <c r="F29" s="17">
        <f t="shared" si="0"/>
        <v>124728.65</v>
      </c>
      <c r="G29" s="17">
        <f t="shared" si="1"/>
        <v>124728.65</v>
      </c>
      <c r="H29" s="14">
        <f t="shared" si="2"/>
        <v>10</v>
      </c>
      <c r="I29" s="5">
        <f t="shared" si="2"/>
        <v>10</v>
      </c>
      <c r="J29" s="9">
        <v>0</v>
      </c>
      <c r="K29" s="38">
        <v>0</v>
      </c>
      <c r="L29" s="9">
        <v>0</v>
      </c>
      <c r="M29" s="5">
        <v>0</v>
      </c>
      <c r="N29" s="9">
        <v>10</v>
      </c>
      <c r="O29" s="5">
        <v>10</v>
      </c>
      <c r="P29" s="9"/>
      <c r="Q29" s="5"/>
      <c r="R29" s="14">
        <f t="shared" si="3"/>
        <v>10</v>
      </c>
      <c r="S29" s="14">
        <f t="shared" si="3"/>
        <v>10</v>
      </c>
      <c r="T29" s="14">
        <f t="shared" si="4"/>
        <v>0</v>
      </c>
      <c r="U29" s="38"/>
      <c r="V29" s="5">
        <f t="shared" si="5"/>
        <v>100</v>
      </c>
      <c r="W29" s="5">
        <f t="shared" si="6"/>
        <v>100</v>
      </c>
      <c r="X29" s="5">
        <f t="shared" si="7"/>
        <v>100</v>
      </c>
    </row>
    <row r="30" spans="1:24" ht="42" customHeight="1" x14ac:dyDescent="0.2">
      <c r="A30" s="9">
        <v>13</v>
      </c>
      <c r="B30" s="312" t="s">
        <v>85</v>
      </c>
      <c r="C30" s="312"/>
      <c r="D30" s="18" t="s">
        <v>73</v>
      </c>
      <c r="E30" s="18">
        <v>5</v>
      </c>
      <c r="F30" s="17">
        <f t="shared" si="0"/>
        <v>124728.65</v>
      </c>
      <c r="G30" s="17">
        <f t="shared" si="1"/>
        <v>124728.65</v>
      </c>
      <c r="H30" s="14">
        <f t="shared" si="2"/>
        <v>30</v>
      </c>
      <c r="I30" s="5">
        <f t="shared" si="2"/>
        <v>30</v>
      </c>
      <c r="J30" s="9">
        <v>10</v>
      </c>
      <c r="K30" s="38">
        <v>10</v>
      </c>
      <c r="L30" s="9">
        <v>10</v>
      </c>
      <c r="M30" s="5">
        <v>10</v>
      </c>
      <c r="N30" s="9">
        <v>10</v>
      </c>
      <c r="O30" s="5">
        <v>10</v>
      </c>
      <c r="P30" s="9"/>
      <c r="Q30" s="5"/>
      <c r="R30" s="14">
        <f t="shared" si="3"/>
        <v>30</v>
      </c>
      <c r="S30" s="14">
        <f t="shared" si="3"/>
        <v>30</v>
      </c>
      <c r="T30" s="14">
        <f>S30-R30</f>
        <v>0</v>
      </c>
      <c r="U30" s="38"/>
      <c r="V30" s="5">
        <f t="shared" si="5"/>
        <v>100</v>
      </c>
      <c r="W30" s="5">
        <f t="shared" si="6"/>
        <v>100</v>
      </c>
      <c r="X30" s="5">
        <f t="shared" si="7"/>
        <v>100</v>
      </c>
    </row>
    <row r="31" spans="1:24" ht="42" customHeight="1" x14ac:dyDescent="0.2">
      <c r="A31" s="9">
        <v>14</v>
      </c>
      <c r="B31" s="312" t="s">
        <v>86</v>
      </c>
      <c r="C31" s="312"/>
      <c r="D31" s="18" t="s">
        <v>73</v>
      </c>
      <c r="E31" s="18">
        <v>5</v>
      </c>
      <c r="F31" s="17">
        <f t="shared" si="0"/>
        <v>124728.65</v>
      </c>
      <c r="G31" s="17">
        <f t="shared" si="1"/>
        <v>124728.65</v>
      </c>
      <c r="H31" s="14">
        <f t="shared" si="2"/>
        <v>30</v>
      </c>
      <c r="I31" s="5">
        <f t="shared" si="2"/>
        <v>30</v>
      </c>
      <c r="J31" s="9">
        <v>15</v>
      </c>
      <c r="K31" s="38">
        <v>15</v>
      </c>
      <c r="L31" s="9">
        <v>0</v>
      </c>
      <c r="M31" s="5">
        <v>0</v>
      </c>
      <c r="N31" s="9">
        <v>15</v>
      </c>
      <c r="O31" s="5">
        <v>15</v>
      </c>
      <c r="P31" s="9"/>
      <c r="Q31" s="5"/>
      <c r="R31" s="14">
        <f t="shared" si="3"/>
        <v>30</v>
      </c>
      <c r="S31" s="14">
        <f t="shared" si="3"/>
        <v>30</v>
      </c>
      <c r="T31" s="14"/>
      <c r="U31" s="38"/>
      <c r="V31" s="5">
        <f t="shared" si="5"/>
        <v>100</v>
      </c>
      <c r="W31" s="5">
        <f t="shared" si="6"/>
        <v>100</v>
      </c>
      <c r="X31" s="5">
        <f t="shared" si="7"/>
        <v>100</v>
      </c>
    </row>
    <row r="32" spans="1:24" ht="42" customHeight="1" x14ac:dyDescent="0.2">
      <c r="A32" s="9">
        <v>15</v>
      </c>
      <c r="B32" s="303" t="s">
        <v>87</v>
      </c>
      <c r="C32" s="313"/>
      <c r="D32" s="18" t="s">
        <v>73</v>
      </c>
      <c r="E32" s="18">
        <v>5</v>
      </c>
      <c r="F32" s="17">
        <f t="shared" si="0"/>
        <v>124728.65</v>
      </c>
      <c r="G32" s="17">
        <f t="shared" si="1"/>
        <v>124728.65</v>
      </c>
      <c r="H32" s="14">
        <f t="shared" si="2"/>
        <v>30</v>
      </c>
      <c r="I32" s="5">
        <f t="shared" si="2"/>
        <v>30</v>
      </c>
      <c r="J32" s="9">
        <v>10</v>
      </c>
      <c r="K32" s="38">
        <v>10</v>
      </c>
      <c r="L32" s="9">
        <v>10</v>
      </c>
      <c r="M32" s="5">
        <v>10</v>
      </c>
      <c r="N32" s="9">
        <v>10</v>
      </c>
      <c r="O32" s="5">
        <v>10</v>
      </c>
      <c r="P32" s="9"/>
      <c r="Q32" s="5"/>
      <c r="R32" s="14">
        <f t="shared" si="3"/>
        <v>30</v>
      </c>
      <c r="S32" s="14">
        <f t="shared" si="3"/>
        <v>30</v>
      </c>
      <c r="T32" s="14"/>
      <c r="U32" s="38"/>
      <c r="V32" s="5">
        <f t="shared" si="5"/>
        <v>100</v>
      </c>
      <c r="W32" s="5">
        <f t="shared" si="6"/>
        <v>100</v>
      </c>
      <c r="X32" s="5">
        <f t="shared" si="7"/>
        <v>100</v>
      </c>
    </row>
    <row r="33" spans="1:26" ht="42" customHeight="1" x14ac:dyDescent="0.2">
      <c r="A33" s="9">
        <v>16</v>
      </c>
      <c r="B33" s="312" t="s">
        <v>88</v>
      </c>
      <c r="C33" s="312"/>
      <c r="D33" s="18" t="s">
        <v>89</v>
      </c>
      <c r="E33" s="18">
        <v>5</v>
      </c>
      <c r="F33" s="17">
        <f t="shared" si="0"/>
        <v>124728.65</v>
      </c>
      <c r="G33" s="17">
        <f t="shared" si="1"/>
        <v>124728.65</v>
      </c>
      <c r="H33" s="14">
        <f t="shared" si="2"/>
        <v>3</v>
      </c>
      <c r="I33" s="5">
        <f t="shared" si="2"/>
        <v>3</v>
      </c>
      <c r="J33" s="9">
        <v>1</v>
      </c>
      <c r="K33" s="38">
        <v>1</v>
      </c>
      <c r="L33" s="9">
        <v>1</v>
      </c>
      <c r="M33" s="5">
        <v>1</v>
      </c>
      <c r="N33" s="9">
        <v>1</v>
      </c>
      <c r="O33" s="5">
        <v>1</v>
      </c>
      <c r="P33" s="9"/>
      <c r="Q33" s="5"/>
      <c r="R33" s="14">
        <f t="shared" si="3"/>
        <v>3</v>
      </c>
      <c r="S33" s="14">
        <f t="shared" si="3"/>
        <v>3</v>
      </c>
      <c r="T33" s="14"/>
      <c r="U33" s="38"/>
      <c r="V33" s="5">
        <f t="shared" si="5"/>
        <v>100</v>
      </c>
      <c r="W33" s="5">
        <f t="shared" si="6"/>
        <v>100</v>
      </c>
      <c r="X33" s="5">
        <f t="shared" si="7"/>
        <v>100</v>
      </c>
    </row>
    <row r="34" spans="1:26" ht="42" customHeight="1" x14ac:dyDescent="0.2">
      <c r="A34" s="9">
        <v>17</v>
      </c>
      <c r="B34" s="303" t="s">
        <v>90</v>
      </c>
      <c r="C34" s="304"/>
      <c r="D34" s="18" t="s">
        <v>89</v>
      </c>
      <c r="E34" s="18">
        <v>5</v>
      </c>
      <c r="F34" s="17">
        <f t="shared" si="0"/>
        <v>124728.65</v>
      </c>
      <c r="G34" s="17">
        <f t="shared" si="1"/>
        <v>124728.65</v>
      </c>
      <c r="H34" s="14">
        <f t="shared" si="2"/>
        <v>3</v>
      </c>
      <c r="I34" s="5">
        <f t="shared" si="2"/>
        <v>3</v>
      </c>
      <c r="J34" s="9">
        <v>1</v>
      </c>
      <c r="K34" s="38">
        <v>1</v>
      </c>
      <c r="L34" s="9">
        <v>1</v>
      </c>
      <c r="M34" s="5">
        <v>1</v>
      </c>
      <c r="N34" s="9">
        <v>1</v>
      </c>
      <c r="O34" s="5">
        <v>1</v>
      </c>
      <c r="P34" s="9"/>
      <c r="Q34" s="5"/>
      <c r="R34" s="14">
        <f t="shared" si="3"/>
        <v>3</v>
      </c>
      <c r="S34" s="14">
        <f t="shared" si="3"/>
        <v>3</v>
      </c>
      <c r="T34" s="14">
        <f>S34-R34</f>
        <v>0</v>
      </c>
      <c r="U34" s="38"/>
      <c r="V34" s="5">
        <f t="shared" si="5"/>
        <v>100</v>
      </c>
      <c r="W34" s="5">
        <f t="shared" si="6"/>
        <v>100</v>
      </c>
      <c r="X34" s="5">
        <f t="shared" si="7"/>
        <v>100</v>
      </c>
    </row>
    <row r="35" spans="1:26" ht="42" customHeight="1" x14ac:dyDescent="0.2">
      <c r="A35" s="9">
        <v>18</v>
      </c>
      <c r="B35" s="312" t="s">
        <v>91</v>
      </c>
      <c r="C35" s="312"/>
      <c r="D35" s="18" t="s">
        <v>89</v>
      </c>
      <c r="E35" s="18">
        <v>5</v>
      </c>
      <c r="F35" s="17">
        <f t="shared" si="0"/>
        <v>124728.65</v>
      </c>
      <c r="G35" s="17">
        <f t="shared" si="1"/>
        <v>124728.65</v>
      </c>
      <c r="H35" s="14">
        <f t="shared" si="2"/>
        <v>3</v>
      </c>
      <c r="I35" s="5">
        <f t="shared" si="2"/>
        <v>3</v>
      </c>
      <c r="J35" s="9">
        <v>1</v>
      </c>
      <c r="K35" s="38">
        <v>1</v>
      </c>
      <c r="L35" s="9">
        <v>1</v>
      </c>
      <c r="M35" s="5">
        <v>1</v>
      </c>
      <c r="N35" s="9">
        <v>1</v>
      </c>
      <c r="O35" s="5">
        <v>1</v>
      </c>
      <c r="P35" s="9"/>
      <c r="Q35" s="5"/>
      <c r="R35" s="14">
        <f>J35+L35+N35+P35</f>
        <v>3</v>
      </c>
      <c r="S35" s="14">
        <f>K35+M35+O35+Q35</f>
        <v>3</v>
      </c>
      <c r="T35" s="14">
        <f>S35-R35</f>
        <v>0</v>
      </c>
      <c r="U35" s="38"/>
      <c r="V35" s="5">
        <f t="shared" si="5"/>
        <v>100</v>
      </c>
      <c r="W35" s="5">
        <f t="shared" si="6"/>
        <v>100</v>
      </c>
      <c r="X35" s="5">
        <f t="shared" si="7"/>
        <v>100</v>
      </c>
    </row>
    <row r="36" spans="1:26" s="1" customFormat="1" ht="36.75" customHeight="1" x14ac:dyDescent="0.2">
      <c r="A36" s="314" t="s">
        <v>24</v>
      </c>
      <c r="B36" s="314"/>
      <c r="C36" s="314"/>
      <c r="D36" s="18"/>
      <c r="E36" s="18">
        <f>SUM(E18:E35)</f>
        <v>100</v>
      </c>
      <c r="F36" s="19">
        <f>SEGUIMIENTO!D22</f>
        <v>2494573</v>
      </c>
      <c r="G36" s="19">
        <f>SEGUIMIENTO!E22</f>
        <v>2398999</v>
      </c>
      <c r="H36" s="14">
        <f t="shared" si="2"/>
        <v>520</v>
      </c>
      <c r="I36" s="5">
        <f t="shared" si="2"/>
        <v>520</v>
      </c>
      <c r="J36" s="18">
        <f t="shared" ref="J36:Q36" si="8">SUM(J18:J35)</f>
        <v>185</v>
      </c>
      <c r="K36" s="18">
        <f t="shared" si="8"/>
        <v>185</v>
      </c>
      <c r="L36" s="18">
        <f t="shared" si="8"/>
        <v>170</v>
      </c>
      <c r="M36" s="18">
        <f t="shared" si="8"/>
        <v>170</v>
      </c>
      <c r="N36" s="18">
        <f t="shared" si="8"/>
        <v>165</v>
      </c>
      <c r="O36" s="18">
        <f t="shared" si="8"/>
        <v>165</v>
      </c>
      <c r="P36" s="18">
        <f t="shared" si="8"/>
        <v>0</v>
      </c>
      <c r="Q36" s="18">
        <f t="shared" si="8"/>
        <v>0</v>
      </c>
      <c r="R36" s="14">
        <f>J36+L36+N36+P36</f>
        <v>520</v>
      </c>
      <c r="S36" s="14">
        <f>K36+M36+O36+Q36</f>
        <v>520</v>
      </c>
      <c r="T36" s="14">
        <f>S36-R36</f>
        <v>0</v>
      </c>
      <c r="U36" s="9"/>
      <c r="V36" s="5">
        <f t="shared" si="5"/>
        <v>100</v>
      </c>
      <c r="W36" s="5">
        <f>G36/F36*100</f>
        <v>96.16872306402739</v>
      </c>
      <c r="X36" s="5">
        <f>V36/W36*100</f>
        <v>103.98391162313949</v>
      </c>
    </row>
    <row r="37" spans="1:26" s="6" customFormat="1" ht="14.25" customHeight="1" x14ac:dyDescent="0.2">
      <c r="F37" s="10"/>
    </row>
    <row r="38" spans="1:26" s="6" customFormat="1" ht="14.25" customHeight="1" x14ac:dyDescent="0.2">
      <c r="B38" s="11" t="s">
        <v>25</v>
      </c>
      <c r="F38" s="10"/>
      <c r="H38" s="6" t="s">
        <v>26</v>
      </c>
    </row>
    <row r="41" spans="1:26" x14ac:dyDescent="0.2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U41" s="315"/>
      <c r="V41" s="315"/>
      <c r="W41" s="6"/>
      <c r="X41" s="6"/>
      <c r="Y41" s="6"/>
      <c r="Z41" s="6"/>
    </row>
    <row r="42" spans="1:26" x14ac:dyDescent="0.2">
      <c r="C42" s="289" t="s">
        <v>92</v>
      </c>
      <c r="D42" s="289"/>
      <c r="E42" s="289"/>
      <c r="F42" s="6"/>
      <c r="G42" s="6"/>
      <c r="H42" s="6"/>
      <c r="I42" s="6"/>
      <c r="J42" s="287" t="s">
        <v>93</v>
      </c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11"/>
      <c r="Z42" s="11"/>
    </row>
    <row r="43" spans="1:26" x14ac:dyDescent="0.2">
      <c r="C43" s="287" t="s">
        <v>56</v>
      </c>
      <c r="D43" s="287"/>
      <c r="E43" s="287"/>
      <c r="F43" s="6"/>
      <c r="G43" s="6"/>
      <c r="H43" s="6"/>
      <c r="I43" s="6"/>
      <c r="J43" s="287" t="s">
        <v>94</v>
      </c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Y43" s="11"/>
      <c r="Z43" s="11"/>
    </row>
    <row r="44" spans="1:26" x14ac:dyDescent="0.2">
      <c r="R44" s="1"/>
      <c r="S44" s="1"/>
      <c r="T44" s="1"/>
      <c r="U44" s="1"/>
    </row>
    <row r="45" spans="1:26" x14ac:dyDescent="0.2">
      <c r="R45" s="1"/>
      <c r="S45" s="1"/>
      <c r="T45" s="1"/>
      <c r="U45" s="1"/>
    </row>
    <row r="46" spans="1:26" x14ac:dyDescent="0.2">
      <c r="R46" s="1"/>
      <c r="S46" s="1"/>
      <c r="T46" s="1"/>
      <c r="U46" s="1"/>
    </row>
    <row r="47" spans="1:26" x14ac:dyDescent="0.2">
      <c r="R47" s="1"/>
      <c r="S47" s="1"/>
      <c r="T47" s="1"/>
      <c r="U47" s="1"/>
    </row>
    <row r="48" spans="1:26" x14ac:dyDescent="0.2">
      <c r="R48" s="1"/>
      <c r="S48" s="1"/>
      <c r="T48" s="1"/>
      <c r="U48" s="1"/>
    </row>
    <row r="49" spans="18:21" x14ac:dyDescent="0.2">
      <c r="R49" s="1"/>
      <c r="S49" s="1"/>
      <c r="T49" s="1"/>
      <c r="U49" s="1"/>
    </row>
  </sheetData>
  <sheetProtection sheet="1" objects="1" scenarios="1"/>
  <mergeCells count="50">
    <mergeCell ref="J42:X42"/>
    <mergeCell ref="C43:E43"/>
    <mergeCell ref="J43:X43"/>
    <mergeCell ref="B32:C32"/>
    <mergeCell ref="B33:C33"/>
    <mergeCell ref="B34:C34"/>
    <mergeCell ref="B35:C35"/>
    <mergeCell ref="A36:C36"/>
    <mergeCell ref="U41:V41"/>
    <mergeCell ref="B28:C28"/>
    <mergeCell ref="B29:C29"/>
    <mergeCell ref="B30:C30"/>
    <mergeCell ref="B31:C31"/>
    <mergeCell ref="C42:E4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A12:B12"/>
    <mergeCell ref="A13:X13"/>
    <mergeCell ref="A14:X14"/>
    <mergeCell ref="A16:C16"/>
    <mergeCell ref="D16:D17"/>
    <mergeCell ref="E16:E17"/>
    <mergeCell ref="F16:G16"/>
    <mergeCell ref="H16:I16"/>
    <mergeCell ref="J16:K16"/>
    <mergeCell ref="L16:M16"/>
    <mergeCell ref="N16:O16"/>
    <mergeCell ref="P16:Q16"/>
    <mergeCell ref="R16:T16"/>
    <mergeCell ref="U16:U17"/>
    <mergeCell ref="V16:X16"/>
    <mergeCell ref="B17:C17"/>
    <mergeCell ref="A6:X6"/>
    <mergeCell ref="A8:B8"/>
    <mergeCell ref="A9:B9"/>
    <mergeCell ref="A10:B10"/>
    <mergeCell ref="A11:B11"/>
    <mergeCell ref="A1:X1"/>
    <mergeCell ref="A2:X2"/>
    <mergeCell ref="A3:X3"/>
    <mergeCell ref="A4:X4"/>
    <mergeCell ref="A5:X5"/>
  </mergeCells>
  <pageMargins left="0.11811023622047245" right="0.11811023622047245" top="0.55118110236220474" bottom="0.74803149606299213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workbookViewId="0">
      <selection activeCell="R27" sqref="R27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38" style="36" customWidth="1"/>
    <col min="4" max="4" width="11.42578125" style="36"/>
    <col min="5" max="5" width="11.7109375" style="36" customWidth="1"/>
    <col min="6" max="6" width="13.28515625" style="36" customWidth="1"/>
    <col min="7" max="7" width="12.42578125" style="36" bestFit="1" customWidth="1"/>
    <col min="8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2.2851562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371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4" x14ac:dyDescent="0.2">
      <c r="A8" s="11" t="s">
        <v>36</v>
      </c>
      <c r="B8" s="6"/>
      <c r="C8" s="11" t="s">
        <v>372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27" t="s">
        <v>0</v>
      </c>
      <c r="B9" s="30"/>
      <c r="C9" s="27" t="s">
        <v>229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27" t="s">
        <v>63</v>
      </c>
      <c r="B10" s="31"/>
      <c r="C10" s="27" t="s">
        <v>373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27" t="s">
        <v>6</v>
      </c>
      <c r="B11" s="31"/>
      <c r="C11" s="27" t="s">
        <v>374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27" t="s">
        <v>38</v>
      </c>
      <c r="B12" s="31"/>
      <c r="C12" s="27" t="s">
        <v>375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6"/>
      <c r="X13" s="4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105"/>
      <c r="W14" s="105"/>
      <c r="X14" s="105"/>
    </row>
    <row r="15" spans="1:24" ht="26.25" customHeight="1" x14ac:dyDescent="0.2">
      <c r="A15" s="292" t="s">
        <v>376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50.25" customHeight="1" x14ac:dyDescent="0.2">
      <c r="A19" s="9">
        <v>1</v>
      </c>
      <c r="B19" s="303" t="s">
        <v>377</v>
      </c>
      <c r="C19" s="304"/>
      <c r="D19" s="18" t="s">
        <v>378</v>
      </c>
      <c r="E19" s="91">
        <v>0.2</v>
      </c>
      <c r="F19" s="17">
        <f t="shared" ref="F19:F24" si="0">$F$25*E19</f>
        <v>595673</v>
      </c>
      <c r="G19" s="17">
        <f t="shared" ref="G19:G24" si="1">$G$25*E19</f>
        <v>571757.6</v>
      </c>
      <c r="H19" s="14">
        <f>J19+L19+N19+P19</f>
        <v>90</v>
      </c>
      <c r="I19" s="14">
        <f>K19+M19+O19+Q19</f>
        <v>32</v>
      </c>
      <c r="J19" s="9">
        <v>20</v>
      </c>
      <c r="K19" s="38">
        <v>8</v>
      </c>
      <c r="L19" s="9">
        <v>20</v>
      </c>
      <c r="M19" s="5">
        <v>13</v>
      </c>
      <c r="N19" s="9">
        <v>50</v>
      </c>
      <c r="O19" s="5">
        <v>11</v>
      </c>
      <c r="P19" s="9"/>
      <c r="Q19" s="5"/>
      <c r="R19" s="120">
        <f t="shared" ref="R19:R24" si="2">J19+L19+N19+P19</f>
        <v>90</v>
      </c>
      <c r="S19" s="120">
        <v>0</v>
      </c>
      <c r="T19" s="120">
        <f>S19-R19</f>
        <v>-90</v>
      </c>
      <c r="U19" s="25"/>
      <c r="V19" s="5">
        <f>O19/N19*100</f>
        <v>22</v>
      </c>
      <c r="W19" s="5">
        <f t="shared" ref="W19:W25" si="3">G19/F19*100</f>
        <v>95.985146212771099</v>
      </c>
      <c r="X19" s="5">
        <f t="shared" ref="X19:X25" si="4">V19/W19*100</f>
        <v>22.920213041330804</v>
      </c>
    </row>
    <row r="20" spans="1:24" ht="50.25" customHeight="1" x14ac:dyDescent="0.2">
      <c r="A20" s="9">
        <v>2</v>
      </c>
      <c r="B20" s="303" t="s">
        <v>379</v>
      </c>
      <c r="C20" s="304"/>
      <c r="D20" s="18" t="s">
        <v>380</v>
      </c>
      <c r="E20" s="91">
        <v>0.2</v>
      </c>
      <c r="F20" s="17">
        <f t="shared" si="0"/>
        <v>595673</v>
      </c>
      <c r="G20" s="17">
        <f t="shared" si="1"/>
        <v>571757.6</v>
      </c>
      <c r="H20" s="14">
        <f t="shared" ref="H20:I24" si="5">J20+L20+N20+P20</f>
        <v>70</v>
      </c>
      <c r="I20" s="14">
        <f t="shared" si="5"/>
        <v>17</v>
      </c>
      <c r="J20" s="9">
        <v>10</v>
      </c>
      <c r="K20" s="38">
        <v>4</v>
      </c>
      <c r="L20" s="9">
        <v>10</v>
      </c>
      <c r="M20" s="5">
        <v>8</v>
      </c>
      <c r="N20" s="9">
        <v>50</v>
      </c>
      <c r="O20" s="5">
        <v>5</v>
      </c>
      <c r="P20" s="9"/>
      <c r="Q20" s="5"/>
      <c r="R20" s="120">
        <f t="shared" si="2"/>
        <v>70</v>
      </c>
      <c r="S20" s="120">
        <v>0</v>
      </c>
      <c r="T20" s="120">
        <f t="shared" ref="T20:T25" si="6">S20-R20</f>
        <v>-70</v>
      </c>
      <c r="U20" s="22"/>
      <c r="V20" s="5">
        <f t="shared" ref="V20:V25" si="7">O20/N20*100</f>
        <v>10</v>
      </c>
      <c r="W20" s="5">
        <f t="shared" si="3"/>
        <v>95.985146212771099</v>
      </c>
      <c r="X20" s="5">
        <f t="shared" si="4"/>
        <v>10.418278655150365</v>
      </c>
    </row>
    <row r="21" spans="1:24" ht="50.25" customHeight="1" x14ac:dyDescent="0.2">
      <c r="A21" s="9">
        <v>3</v>
      </c>
      <c r="B21" s="357" t="s">
        <v>381</v>
      </c>
      <c r="C21" s="358"/>
      <c r="D21" s="18" t="s">
        <v>238</v>
      </c>
      <c r="E21" s="91">
        <v>0.2</v>
      </c>
      <c r="F21" s="17">
        <f t="shared" si="0"/>
        <v>595673</v>
      </c>
      <c r="G21" s="17">
        <f t="shared" si="1"/>
        <v>571757.6</v>
      </c>
      <c r="H21" s="14">
        <f t="shared" si="5"/>
        <v>9</v>
      </c>
      <c r="I21" s="14">
        <f t="shared" si="5"/>
        <v>9</v>
      </c>
      <c r="J21" s="9">
        <v>3</v>
      </c>
      <c r="K21" s="38">
        <v>3</v>
      </c>
      <c r="L21" s="9">
        <v>3</v>
      </c>
      <c r="M21" s="5">
        <v>3</v>
      </c>
      <c r="N21" s="9">
        <v>3</v>
      </c>
      <c r="O21" s="5">
        <v>3</v>
      </c>
      <c r="P21" s="9"/>
      <c r="Q21" s="5"/>
      <c r="R21" s="120">
        <f t="shared" si="2"/>
        <v>9</v>
      </c>
      <c r="S21" s="120">
        <v>0</v>
      </c>
      <c r="T21" s="120">
        <f t="shared" si="6"/>
        <v>-9</v>
      </c>
      <c r="U21" s="25"/>
      <c r="V21" s="5">
        <f t="shared" si="7"/>
        <v>100</v>
      </c>
      <c r="W21" s="5">
        <f t="shared" si="3"/>
        <v>95.985146212771099</v>
      </c>
      <c r="X21" s="5">
        <f t="shared" si="4"/>
        <v>104.18278655150364</v>
      </c>
    </row>
    <row r="22" spans="1:24" ht="50.25" customHeight="1" x14ac:dyDescent="0.2">
      <c r="A22" s="9">
        <v>4</v>
      </c>
      <c r="B22" s="357" t="s">
        <v>382</v>
      </c>
      <c r="C22" s="358"/>
      <c r="D22" s="18" t="s">
        <v>143</v>
      </c>
      <c r="E22" s="91">
        <v>0.1</v>
      </c>
      <c r="F22" s="17">
        <f t="shared" si="0"/>
        <v>297836.5</v>
      </c>
      <c r="G22" s="17">
        <f t="shared" si="1"/>
        <v>285878.8</v>
      </c>
      <c r="H22" s="14">
        <f t="shared" si="5"/>
        <v>35</v>
      </c>
      <c r="I22" s="14">
        <f t="shared" si="5"/>
        <v>4</v>
      </c>
      <c r="J22" s="9">
        <v>5</v>
      </c>
      <c r="K22" s="38">
        <v>0</v>
      </c>
      <c r="L22" s="9">
        <v>5</v>
      </c>
      <c r="M22" s="5">
        <v>2</v>
      </c>
      <c r="N22" s="9">
        <v>25</v>
      </c>
      <c r="O22" s="5">
        <v>2</v>
      </c>
      <c r="P22" s="9"/>
      <c r="Q22" s="5"/>
      <c r="R22" s="120"/>
      <c r="S22" s="120"/>
      <c r="T22" s="120"/>
      <c r="U22" s="25"/>
      <c r="V22" s="5">
        <f t="shared" si="7"/>
        <v>8</v>
      </c>
      <c r="W22" s="5">
        <f t="shared" si="3"/>
        <v>95.985146212771099</v>
      </c>
      <c r="X22" s="5">
        <f t="shared" si="4"/>
        <v>8.3346229241202909</v>
      </c>
    </row>
    <row r="23" spans="1:24" ht="50.25" customHeight="1" x14ac:dyDescent="0.2">
      <c r="A23" s="9">
        <v>5</v>
      </c>
      <c r="B23" s="357" t="s">
        <v>383</v>
      </c>
      <c r="C23" s="358"/>
      <c r="D23" s="18" t="s">
        <v>143</v>
      </c>
      <c r="E23" s="91">
        <v>0.1</v>
      </c>
      <c r="F23" s="17">
        <f t="shared" si="0"/>
        <v>297836.5</v>
      </c>
      <c r="G23" s="17">
        <f t="shared" si="1"/>
        <v>285878.8</v>
      </c>
      <c r="H23" s="14">
        <f t="shared" si="5"/>
        <v>35</v>
      </c>
      <c r="I23" s="14">
        <f t="shared" si="5"/>
        <v>13</v>
      </c>
      <c r="J23" s="9">
        <v>5</v>
      </c>
      <c r="K23" s="38">
        <v>4</v>
      </c>
      <c r="L23" s="9">
        <v>5</v>
      </c>
      <c r="M23" s="5">
        <v>6</v>
      </c>
      <c r="N23" s="9">
        <v>25</v>
      </c>
      <c r="O23" s="5">
        <v>3</v>
      </c>
      <c r="P23" s="9"/>
      <c r="Q23" s="5"/>
      <c r="R23" s="120">
        <f t="shared" si="2"/>
        <v>35</v>
      </c>
      <c r="S23" s="120">
        <v>0</v>
      </c>
      <c r="T23" s="120">
        <f t="shared" si="6"/>
        <v>-35</v>
      </c>
      <c r="U23" s="25"/>
      <c r="V23" s="5">
        <f t="shared" si="7"/>
        <v>12</v>
      </c>
      <c r="W23" s="5">
        <f t="shared" si="3"/>
        <v>95.985146212771099</v>
      </c>
      <c r="X23" s="5">
        <f t="shared" si="4"/>
        <v>12.501934386180439</v>
      </c>
    </row>
    <row r="24" spans="1:24" ht="50.25" customHeight="1" x14ac:dyDescent="0.2">
      <c r="A24" s="9">
        <v>6</v>
      </c>
      <c r="B24" s="357" t="s">
        <v>384</v>
      </c>
      <c r="C24" s="358"/>
      <c r="D24" s="18" t="s">
        <v>44</v>
      </c>
      <c r="E24" s="91">
        <v>0.2</v>
      </c>
      <c r="F24" s="17">
        <f t="shared" si="0"/>
        <v>595673</v>
      </c>
      <c r="G24" s="17">
        <f t="shared" si="1"/>
        <v>571757.6</v>
      </c>
      <c r="H24" s="14">
        <f t="shared" si="5"/>
        <v>9</v>
      </c>
      <c r="I24" s="14">
        <f t="shared" si="5"/>
        <v>9</v>
      </c>
      <c r="J24" s="9">
        <v>3</v>
      </c>
      <c r="K24" s="38">
        <v>3</v>
      </c>
      <c r="L24" s="9">
        <v>3</v>
      </c>
      <c r="M24" s="5">
        <v>3</v>
      </c>
      <c r="N24" s="9">
        <v>3</v>
      </c>
      <c r="O24" s="5">
        <v>3</v>
      </c>
      <c r="P24" s="9"/>
      <c r="Q24" s="5"/>
      <c r="R24" s="120">
        <f t="shared" si="2"/>
        <v>9</v>
      </c>
      <c r="S24" s="120">
        <v>0</v>
      </c>
      <c r="T24" s="120">
        <f t="shared" si="6"/>
        <v>-9</v>
      </c>
      <c r="U24" s="25"/>
      <c r="V24" s="5">
        <f t="shared" si="7"/>
        <v>100</v>
      </c>
      <c r="W24" s="5">
        <f t="shared" si="3"/>
        <v>95.985146212771099</v>
      </c>
      <c r="X24" s="5">
        <f t="shared" si="4"/>
        <v>104.18278655150364</v>
      </c>
    </row>
    <row r="25" spans="1:24" s="1" customFormat="1" ht="36.75" customHeight="1" x14ac:dyDescent="0.2">
      <c r="A25" s="298" t="s">
        <v>24</v>
      </c>
      <c r="B25" s="299"/>
      <c r="C25" s="300"/>
      <c r="D25" s="18"/>
      <c r="E25" s="91">
        <f>SUM(E19:E24)</f>
        <v>1</v>
      </c>
      <c r="F25" s="19">
        <f>SEGUIMIENTO!D64</f>
        <v>2978365</v>
      </c>
      <c r="G25" s="19">
        <f>SEGUIMIENTO!E64</f>
        <v>2858788</v>
      </c>
      <c r="H25" s="18">
        <f t="shared" ref="H25:Q25" si="8">SUM(H19:H24)</f>
        <v>248</v>
      </c>
      <c r="I25" s="18">
        <f t="shared" si="8"/>
        <v>84</v>
      </c>
      <c r="J25" s="18">
        <f t="shared" si="8"/>
        <v>46</v>
      </c>
      <c r="K25" s="18">
        <f t="shared" si="8"/>
        <v>22</v>
      </c>
      <c r="L25" s="18">
        <f t="shared" si="8"/>
        <v>46</v>
      </c>
      <c r="M25" s="18">
        <f t="shared" si="8"/>
        <v>35</v>
      </c>
      <c r="N25" s="18">
        <f t="shared" si="8"/>
        <v>156</v>
      </c>
      <c r="O25" s="18">
        <f t="shared" si="8"/>
        <v>27</v>
      </c>
      <c r="P25" s="18">
        <f t="shared" si="8"/>
        <v>0</v>
      </c>
      <c r="Q25" s="18">
        <f t="shared" si="8"/>
        <v>0</v>
      </c>
      <c r="R25" s="14">
        <f>J25+L25+N25+P25</f>
        <v>248</v>
      </c>
      <c r="S25" s="14">
        <f>K25+M25+O25+Q25</f>
        <v>84</v>
      </c>
      <c r="T25" s="14">
        <f t="shared" si="6"/>
        <v>-164</v>
      </c>
      <c r="U25" s="14"/>
      <c r="V25" s="5">
        <f t="shared" si="7"/>
        <v>17.307692307692307</v>
      </c>
      <c r="W25" s="5">
        <f t="shared" si="3"/>
        <v>95.985146212771099</v>
      </c>
      <c r="X25" s="5">
        <f t="shared" si="4"/>
        <v>18.031636133914091</v>
      </c>
    </row>
    <row r="26" spans="1:24" s="6" customFormat="1" ht="14.25" customHeight="1" x14ac:dyDescent="0.2">
      <c r="E26" s="123"/>
      <c r="F26" s="10"/>
    </row>
    <row r="27" spans="1:24" s="6" customFormat="1" ht="14.25" customHeight="1" x14ac:dyDescent="0.2">
      <c r="B27" s="11" t="s">
        <v>25</v>
      </c>
      <c r="F27" s="10"/>
      <c r="H27" s="6" t="s">
        <v>26</v>
      </c>
    </row>
    <row r="28" spans="1:24" x14ac:dyDescent="0.2">
      <c r="J28" s="95"/>
      <c r="K28" s="95"/>
      <c r="L28" s="95"/>
      <c r="M28" s="95"/>
      <c r="N28" s="95"/>
      <c r="O28" s="95"/>
      <c r="P28" s="95"/>
    </row>
    <row r="29" spans="1:24" x14ac:dyDescent="0.2">
      <c r="J29" s="95"/>
      <c r="K29" s="95"/>
      <c r="L29" s="95"/>
      <c r="M29" s="95"/>
      <c r="N29" s="95"/>
      <c r="O29" s="95"/>
      <c r="P29" s="95"/>
    </row>
    <row r="30" spans="1:24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50"/>
      <c r="T30" s="50"/>
      <c r="U30" s="317"/>
      <c r="V30" s="317"/>
      <c r="W30" s="6"/>
    </row>
    <row r="31" spans="1:24" x14ac:dyDescent="0.2">
      <c r="B31" s="289" t="s">
        <v>57</v>
      </c>
      <c r="C31" s="289"/>
      <c r="D31" s="289"/>
      <c r="E31" s="6"/>
      <c r="F31" s="6"/>
      <c r="G31" s="6"/>
      <c r="H31" s="6"/>
      <c r="I31" s="287" t="s">
        <v>286</v>
      </c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</row>
    <row r="32" spans="1:24" x14ac:dyDescent="0.2">
      <c r="B32" s="287" t="s">
        <v>56</v>
      </c>
      <c r="C32" s="287"/>
      <c r="D32" s="287"/>
      <c r="E32" s="6"/>
      <c r="F32" s="6"/>
      <c r="G32" s="6"/>
      <c r="H32" s="6"/>
      <c r="I32" s="287" t="s">
        <v>116</v>
      </c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</row>
    <row r="33" spans="3:20" ht="15.75" x14ac:dyDescent="0.2">
      <c r="C33" s="124"/>
      <c r="J33" s="95"/>
      <c r="K33" s="95"/>
      <c r="L33" s="95"/>
      <c r="M33" s="95"/>
      <c r="N33" s="95"/>
      <c r="O33" s="95"/>
      <c r="P33" s="95"/>
    </row>
    <row r="34" spans="3:20" ht="15.75" x14ac:dyDescent="0.2">
      <c r="C34" s="124"/>
      <c r="J34" s="95"/>
      <c r="K34" s="95"/>
      <c r="L34" s="95"/>
      <c r="M34" s="95"/>
      <c r="N34" s="95"/>
      <c r="O34" s="95"/>
      <c r="P34" s="95"/>
    </row>
    <row r="35" spans="3:20" ht="15.75" x14ac:dyDescent="0.2">
      <c r="C35" s="124"/>
      <c r="J35" s="95"/>
      <c r="K35" s="95"/>
      <c r="L35" s="95"/>
      <c r="M35" s="95"/>
      <c r="N35" s="95"/>
      <c r="O35" s="95"/>
      <c r="P35" s="95"/>
    </row>
    <row r="36" spans="3:20" ht="15.75" x14ac:dyDescent="0.2">
      <c r="C36" s="378"/>
      <c r="D36" s="378"/>
      <c r="E36" s="378"/>
      <c r="F36" s="378"/>
      <c r="G36" s="378"/>
      <c r="H36" s="378"/>
      <c r="I36" s="378"/>
      <c r="J36" s="378"/>
      <c r="K36" s="378"/>
      <c r="L36" s="378"/>
      <c r="M36" s="378"/>
      <c r="N36" s="378"/>
      <c r="O36" s="378"/>
      <c r="P36" s="378"/>
      <c r="Q36" s="378"/>
      <c r="R36" s="378"/>
      <c r="S36" s="378"/>
      <c r="T36" s="378"/>
    </row>
    <row r="37" spans="3:20" ht="15.75" x14ac:dyDescent="0.2">
      <c r="C37" s="377"/>
      <c r="D37" s="377"/>
      <c r="E37" s="377"/>
      <c r="F37" s="377"/>
      <c r="G37" s="377"/>
      <c r="H37" s="377"/>
      <c r="I37" s="377"/>
      <c r="J37" s="377"/>
      <c r="K37" s="377"/>
      <c r="L37" s="377"/>
      <c r="M37" s="377"/>
      <c r="N37" s="377"/>
      <c r="O37" s="377"/>
      <c r="P37" s="377"/>
      <c r="Q37" s="377"/>
      <c r="R37" s="377"/>
      <c r="S37" s="377"/>
      <c r="T37" s="377"/>
    </row>
    <row r="38" spans="3:20" ht="15.75" x14ac:dyDescent="0.2">
      <c r="C38" s="125"/>
      <c r="J38" s="95"/>
      <c r="K38" s="95"/>
      <c r="L38" s="95"/>
      <c r="M38" s="95"/>
      <c r="N38" s="95"/>
      <c r="O38" s="95"/>
      <c r="P38" s="95"/>
    </row>
    <row r="39" spans="3:20" x14ac:dyDescent="0.2">
      <c r="J39" s="95"/>
      <c r="K39" s="95"/>
      <c r="L39" s="95"/>
      <c r="M39" s="95"/>
      <c r="N39" s="95"/>
      <c r="O39" s="95"/>
      <c r="P39" s="95"/>
    </row>
    <row r="40" spans="3:20" x14ac:dyDescent="0.2">
      <c r="J40" s="95"/>
      <c r="K40" s="95"/>
      <c r="L40" s="95"/>
      <c r="M40" s="95"/>
      <c r="N40" s="95"/>
      <c r="O40" s="95"/>
      <c r="P40" s="95"/>
    </row>
  </sheetData>
  <sheetProtection sheet="1" objects="1" scenarios="1"/>
  <mergeCells count="35">
    <mergeCell ref="B24:C24"/>
    <mergeCell ref="A25:C25"/>
    <mergeCell ref="C37:T37"/>
    <mergeCell ref="U30:V30"/>
    <mergeCell ref="B31:D31"/>
    <mergeCell ref="I31:W31"/>
    <mergeCell ref="B32:D32"/>
    <mergeCell ref="I32:W32"/>
    <mergeCell ref="C36:T36"/>
    <mergeCell ref="B19:C19"/>
    <mergeCell ref="B20:C20"/>
    <mergeCell ref="B21:C21"/>
    <mergeCell ref="B22:C22"/>
    <mergeCell ref="B23:C23"/>
    <mergeCell ref="A6:U6"/>
    <mergeCell ref="A14:U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A1:X1"/>
    <mergeCell ref="A2:X2"/>
    <mergeCell ref="A3:X3"/>
    <mergeCell ref="A4:X4"/>
    <mergeCell ref="A5:X5"/>
  </mergeCells>
  <printOptions horizontalCentered="1"/>
  <pageMargins left="0.19685039370078741" right="0.11811023622047245" top="0.55118110236220474" bottom="0.35433070866141736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opLeftCell="A5" workbookViewId="0">
      <selection activeCell="O19" sqref="O19:O21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40.7109375" style="36" customWidth="1"/>
    <col min="4" max="5" width="11.42578125" style="36"/>
    <col min="6" max="6" width="12.42578125" style="36" customWidth="1"/>
    <col min="7" max="7" width="12.42578125" style="36" bestFit="1" customWidth="1"/>
    <col min="8" max="8" width="12.140625" style="36" hidden="1" customWidth="1"/>
    <col min="9" max="9" width="10.5703125" style="36" hidden="1" customWidth="1"/>
    <col min="10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2.5703125" style="36" customWidth="1"/>
    <col min="22" max="22" width="8.140625" style="36" customWidth="1"/>
    <col min="23" max="23" width="7.42578125" style="36" customWidth="1"/>
    <col min="24" max="24" width="7.2851562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ht="15.75" customHeight="1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4" x14ac:dyDescent="0.2">
      <c r="A8" s="11" t="s">
        <v>36</v>
      </c>
      <c r="B8" s="6"/>
      <c r="C8" s="11" t="s">
        <v>372</v>
      </c>
      <c r="D8" s="1"/>
      <c r="E8" s="1"/>
      <c r="F8" s="1"/>
      <c r="G8" s="1"/>
      <c r="H8" s="1"/>
      <c r="I8" s="1"/>
      <c r="J8" s="1"/>
      <c r="K8" s="1"/>
      <c r="L8" s="6"/>
      <c r="M8" s="6"/>
      <c r="N8" s="6"/>
      <c r="O8" s="6"/>
      <c r="P8" s="6"/>
      <c r="Q8" s="6"/>
    </row>
    <row r="9" spans="1:24" x14ac:dyDescent="0.2">
      <c r="A9" s="27" t="s">
        <v>0</v>
      </c>
      <c r="B9" s="30"/>
      <c r="C9" s="27" t="s">
        <v>229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27" t="s">
        <v>63</v>
      </c>
      <c r="B10" s="31"/>
      <c r="C10" s="27" t="s">
        <v>373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27" t="s">
        <v>6</v>
      </c>
      <c r="B11" s="31"/>
      <c r="C11" s="27" t="s">
        <v>374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27" t="s">
        <v>38</v>
      </c>
      <c r="B12" s="31"/>
      <c r="C12" s="27" t="s">
        <v>385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  <c r="R12" s="105"/>
      <c r="S12" s="105"/>
      <c r="T12" s="105"/>
      <c r="U12" s="126"/>
    </row>
    <row r="13" spans="1:24" x14ac:dyDescent="0.2">
      <c r="A13" s="27"/>
      <c r="B13" s="31"/>
      <c r="C13" s="27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R13" s="105"/>
      <c r="S13" s="105"/>
      <c r="T13" s="105"/>
      <c r="U13" s="12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W14" s="318"/>
      <c r="X14" s="318"/>
    </row>
    <row r="15" spans="1:24" ht="26.25" customHeight="1" x14ac:dyDescent="0.2">
      <c r="A15" s="292" t="s">
        <v>386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50.25" customHeight="1" x14ac:dyDescent="0.2">
      <c r="A19" s="9">
        <v>1</v>
      </c>
      <c r="B19" s="303" t="s">
        <v>387</v>
      </c>
      <c r="C19" s="304"/>
      <c r="D19" s="18" t="s">
        <v>388</v>
      </c>
      <c r="E19" s="59">
        <v>0.6</v>
      </c>
      <c r="F19" s="17">
        <f>$F$22*E19</f>
        <v>2452368.6</v>
      </c>
      <c r="G19" s="17">
        <f>$G$22*E19</f>
        <v>2349081</v>
      </c>
      <c r="H19" s="14">
        <f t="shared" ref="H19:I21" si="0">J19+L19+N19+P19</f>
        <v>51</v>
      </c>
      <c r="I19" s="5">
        <f t="shared" si="0"/>
        <v>16</v>
      </c>
      <c r="J19" s="9">
        <v>18</v>
      </c>
      <c r="K19" s="38">
        <v>3</v>
      </c>
      <c r="L19" s="9">
        <v>15</v>
      </c>
      <c r="M19" s="5">
        <v>8</v>
      </c>
      <c r="N19" s="9">
        <v>18</v>
      </c>
      <c r="O19" s="5">
        <v>5</v>
      </c>
      <c r="P19" s="9"/>
      <c r="Q19" s="5"/>
      <c r="R19" s="120">
        <f t="shared" ref="R19:S21" si="1">J19+L19+N19+P19</f>
        <v>51</v>
      </c>
      <c r="S19" s="120">
        <f>K19+M19+O19+Q19</f>
        <v>16</v>
      </c>
      <c r="T19" s="120">
        <f>S19-R19</f>
        <v>-35</v>
      </c>
      <c r="U19" s="25"/>
      <c r="V19" s="5">
        <f>O19/N19*100</f>
        <v>27.777777777777779</v>
      </c>
      <c r="W19" s="5">
        <f>G19/F19*100</f>
        <v>95.788251407231357</v>
      </c>
      <c r="X19" s="5">
        <f>V19/W19*100</f>
        <v>28.999149028918119</v>
      </c>
    </row>
    <row r="20" spans="1:24" ht="50.25" customHeight="1" x14ac:dyDescent="0.2">
      <c r="A20" s="9">
        <v>2</v>
      </c>
      <c r="B20" s="303" t="s">
        <v>389</v>
      </c>
      <c r="C20" s="304"/>
      <c r="D20" s="18" t="s">
        <v>388</v>
      </c>
      <c r="E20" s="59">
        <v>0.2</v>
      </c>
      <c r="F20" s="17">
        <f>$F$22*E20</f>
        <v>817456.20000000007</v>
      </c>
      <c r="G20" s="17">
        <f>$G$22*E20</f>
        <v>783027</v>
      </c>
      <c r="H20" s="14">
        <f t="shared" si="0"/>
        <v>55</v>
      </c>
      <c r="I20" s="5">
        <f t="shared" si="0"/>
        <v>17</v>
      </c>
      <c r="J20" s="9">
        <v>20</v>
      </c>
      <c r="K20" s="38">
        <v>2</v>
      </c>
      <c r="L20" s="9">
        <v>15</v>
      </c>
      <c r="M20" s="5">
        <v>15</v>
      </c>
      <c r="N20" s="9">
        <v>20</v>
      </c>
      <c r="O20" s="5">
        <v>0</v>
      </c>
      <c r="P20" s="9"/>
      <c r="Q20" s="5"/>
      <c r="R20" s="120">
        <f t="shared" si="1"/>
        <v>55</v>
      </c>
      <c r="S20" s="120">
        <f t="shared" si="1"/>
        <v>17</v>
      </c>
      <c r="T20" s="120">
        <f>S20-R20</f>
        <v>-38</v>
      </c>
      <c r="U20" s="25"/>
      <c r="V20" s="5">
        <f>O20/N20*100</f>
        <v>0</v>
      </c>
      <c r="W20" s="5">
        <f>G20/F20*100</f>
        <v>95.788251407231357</v>
      </c>
      <c r="X20" s="5">
        <f>V20/W20*100</f>
        <v>0</v>
      </c>
    </row>
    <row r="21" spans="1:24" ht="50.25" customHeight="1" x14ac:dyDescent="0.2">
      <c r="A21" s="9">
        <v>3</v>
      </c>
      <c r="B21" s="303" t="s">
        <v>390</v>
      </c>
      <c r="C21" s="304"/>
      <c r="D21" s="18" t="s">
        <v>391</v>
      </c>
      <c r="E21" s="59">
        <v>0.2</v>
      </c>
      <c r="F21" s="17">
        <f>$F$22*E21</f>
        <v>817456.20000000007</v>
      </c>
      <c r="G21" s="17">
        <f>$G$22*E21</f>
        <v>783027</v>
      </c>
      <c r="H21" s="14">
        <f t="shared" si="0"/>
        <v>170</v>
      </c>
      <c r="I21" s="5">
        <f t="shared" si="0"/>
        <v>149</v>
      </c>
      <c r="J21" s="9">
        <v>55</v>
      </c>
      <c r="K21" s="38">
        <v>55</v>
      </c>
      <c r="L21" s="9">
        <v>60</v>
      </c>
      <c r="M21" s="5">
        <v>39</v>
      </c>
      <c r="N21" s="9">
        <v>55</v>
      </c>
      <c r="O21" s="5">
        <v>55</v>
      </c>
      <c r="P21" s="9"/>
      <c r="Q21" s="5"/>
      <c r="R21" s="120">
        <f t="shared" si="1"/>
        <v>170</v>
      </c>
      <c r="S21" s="120">
        <f t="shared" si="1"/>
        <v>149</v>
      </c>
      <c r="T21" s="120">
        <f>S21-R21</f>
        <v>-21</v>
      </c>
      <c r="U21" s="25"/>
      <c r="V21" s="5">
        <f>O21/N21*100</f>
        <v>100</v>
      </c>
      <c r="W21" s="5">
        <f>G21/F21*100</f>
        <v>95.788251407231357</v>
      </c>
      <c r="X21" s="5">
        <f>V21/W21*100</f>
        <v>104.39693650410521</v>
      </c>
    </row>
    <row r="22" spans="1:24" s="1" customFormat="1" ht="36.75" customHeight="1" x14ac:dyDescent="0.2">
      <c r="A22" s="298" t="s">
        <v>24</v>
      </c>
      <c r="B22" s="299"/>
      <c r="C22" s="300"/>
      <c r="D22" s="18"/>
      <c r="E22" s="59">
        <f>SUM(E19:E21)</f>
        <v>1</v>
      </c>
      <c r="F22" s="19">
        <f>SEGUIMIENTO!D63</f>
        <v>4087281</v>
      </c>
      <c r="G22" s="19">
        <f>SEGUIMIENTO!E63</f>
        <v>3915135</v>
      </c>
      <c r="H22" s="18">
        <f t="shared" ref="H22:Q22" si="2">SUM(H19:H21)</f>
        <v>276</v>
      </c>
      <c r="I22" s="18">
        <f t="shared" si="2"/>
        <v>182</v>
      </c>
      <c r="J22" s="18">
        <f t="shared" si="2"/>
        <v>93</v>
      </c>
      <c r="K22" s="18">
        <f t="shared" si="2"/>
        <v>60</v>
      </c>
      <c r="L22" s="18">
        <f t="shared" si="2"/>
        <v>90</v>
      </c>
      <c r="M22" s="18">
        <f t="shared" si="2"/>
        <v>62</v>
      </c>
      <c r="N22" s="18">
        <f t="shared" si="2"/>
        <v>93</v>
      </c>
      <c r="O22" s="18">
        <f t="shared" si="2"/>
        <v>60</v>
      </c>
      <c r="P22" s="18">
        <v>92</v>
      </c>
      <c r="Q22" s="18">
        <f t="shared" si="2"/>
        <v>0</v>
      </c>
      <c r="R22" s="14">
        <f>J22+L22+N22+P22</f>
        <v>368</v>
      </c>
      <c r="S22" s="14">
        <f>K22+M22+O22+Q22</f>
        <v>182</v>
      </c>
      <c r="T22" s="14">
        <f>S22-R22</f>
        <v>-186</v>
      </c>
      <c r="U22" s="14"/>
      <c r="V22" s="5">
        <f>O22/N22*100</f>
        <v>64.516129032258064</v>
      </c>
      <c r="W22" s="5">
        <f>G22/F22*100</f>
        <v>95.788251407231357</v>
      </c>
      <c r="X22" s="5">
        <f>V22/W22*100</f>
        <v>67.352862260713053</v>
      </c>
    </row>
    <row r="23" spans="1:24" s="6" customFormat="1" ht="14.25" customHeight="1" x14ac:dyDescent="0.2">
      <c r="F23" s="10"/>
    </row>
    <row r="24" spans="1:24" s="6" customFormat="1" ht="14.25" customHeight="1" x14ac:dyDescent="0.2">
      <c r="B24" s="11" t="s">
        <v>25</v>
      </c>
      <c r="F24" s="10"/>
      <c r="H24" s="6" t="s">
        <v>26</v>
      </c>
    </row>
    <row r="25" spans="1:24" x14ac:dyDescent="0.2">
      <c r="J25" s="95"/>
      <c r="K25" s="95"/>
      <c r="L25" s="95"/>
      <c r="M25" s="95"/>
      <c r="N25" s="95"/>
      <c r="O25" s="95"/>
      <c r="P25" s="95"/>
    </row>
    <row r="26" spans="1:24" x14ac:dyDescent="0.2">
      <c r="J26" s="95"/>
      <c r="K26" s="95"/>
      <c r="L26" s="95"/>
      <c r="M26" s="95"/>
      <c r="N26" s="95"/>
      <c r="O26" s="95"/>
      <c r="P26" s="95"/>
    </row>
    <row r="27" spans="1:24" x14ac:dyDescent="0.2">
      <c r="J27" s="95"/>
      <c r="K27" s="95"/>
      <c r="L27" s="95"/>
      <c r="M27" s="95"/>
      <c r="N27" s="95"/>
      <c r="O27" s="95"/>
      <c r="P27" s="95"/>
    </row>
    <row r="28" spans="1:24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50"/>
      <c r="U28" s="50"/>
      <c r="V28" s="317"/>
      <c r="W28" s="317"/>
      <c r="X28" s="6"/>
    </row>
    <row r="29" spans="1:24" x14ac:dyDescent="0.2">
      <c r="C29" s="289" t="s">
        <v>57</v>
      </c>
      <c r="D29" s="289"/>
      <c r="E29" s="289"/>
      <c r="F29" s="6"/>
      <c r="G29" s="6"/>
      <c r="H29" s="6"/>
      <c r="I29" s="6"/>
      <c r="J29" s="287" t="s">
        <v>286</v>
      </c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</row>
    <row r="30" spans="1:24" x14ac:dyDescent="0.2">
      <c r="C30" s="287" t="s">
        <v>56</v>
      </c>
      <c r="D30" s="287"/>
      <c r="E30" s="287"/>
      <c r="F30" s="6"/>
      <c r="G30" s="6"/>
      <c r="H30" s="6"/>
      <c r="I30" s="6"/>
      <c r="J30" s="287" t="s">
        <v>116</v>
      </c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</row>
    <row r="31" spans="1:24" ht="15.75" x14ac:dyDescent="0.2">
      <c r="C31" s="124"/>
      <c r="J31" s="95"/>
      <c r="K31" s="95"/>
      <c r="L31" s="95"/>
      <c r="M31" s="95"/>
      <c r="N31" s="95"/>
      <c r="O31" s="95"/>
      <c r="P31" s="95"/>
    </row>
    <row r="32" spans="1:24" ht="15.75" x14ac:dyDescent="0.2">
      <c r="C32" s="124"/>
      <c r="J32" s="95"/>
      <c r="K32" s="95"/>
      <c r="L32" s="95"/>
      <c r="M32" s="95"/>
      <c r="N32" s="95"/>
      <c r="O32" s="95"/>
      <c r="P32" s="95"/>
    </row>
    <row r="33" spans="3:20" ht="15.75" x14ac:dyDescent="0.2"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8"/>
      <c r="O33" s="378"/>
      <c r="P33" s="378"/>
      <c r="Q33" s="378"/>
      <c r="R33" s="378"/>
      <c r="S33" s="378"/>
      <c r="T33" s="378"/>
    </row>
    <row r="34" spans="3:20" ht="15.75" x14ac:dyDescent="0.2">
      <c r="C34" s="377"/>
      <c r="D34" s="377"/>
      <c r="E34" s="377"/>
      <c r="F34" s="377"/>
      <c r="G34" s="377"/>
      <c r="H34" s="377"/>
      <c r="I34" s="377"/>
      <c r="J34" s="377"/>
      <c r="K34" s="377"/>
      <c r="L34" s="377"/>
      <c r="M34" s="377"/>
      <c r="N34" s="377"/>
      <c r="O34" s="377"/>
      <c r="P34" s="377"/>
      <c r="Q34" s="377"/>
      <c r="R34" s="377"/>
      <c r="S34" s="377"/>
      <c r="T34" s="377"/>
    </row>
    <row r="35" spans="3:20" ht="15.75" x14ac:dyDescent="0.2">
      <c r="C35" s="125"/>
      <c r="J35" s="95"/>
      <c r="K35" s="95"/>
      <c r="L35" s="95"/>
      <c r="M35" s="95"/>
      <c r="N35" s="95"/>
      <c r="O35" s="95"/>
      <c r="P35" s="95"/>
    </row>
    <row r="36" spans="3:20" x14ac:dyDescent="0.2">
      <c r="J36" s="95"/>
      <c r="K36" s="95"/>
      <c r="L36" s="95"/>
      <c r="M36" s="95"/>
      <c r="N36" s="95"/>
      <c r="O36" s="95"/>
      <c r="P36" s="95"/>
    </row>
    <row r="37" spans="3:20" x14ac:dyDescent="0.2">
      <c r="J37" s="95"/>
      <c r="K37" s="95"/>
      <c r="L37" s="95"/>
      <c r="M37" s="95"/>
      <c r="N37" s="95"/>
      <c r="O37" s="95"/>
      <c r="P37" s="95"/>
    </row>
  </sheetData>
  <sheetProtection sheet="1" objects="1" scenarios="1"/>
  <mergeCells count="33">
    <mergeCell ref="V17:X17"/>
    <mergeCell ref="C30:E30"/>
    <mergeCell ref="J30:X30"/>
    <mergeCell ref="C33:T33"/>
    <mergeCell ref="C34:T34"/>
    <mergeCell ref="B19:C19"/>
    <mergeCell ref="B20:C20"/>
    <mergeCell ref="B21:C21"/>
    <mergeCell ref="A22:C22"/>
    <mergeCell ref="V28:W28"/>
    <mergeCell ref="C29:E29"/>
    <mergeCell ref="J29:X29"/>
    <mergeCell ref="L17:M17"/>
    <mergeCell ref="A6:X6"/>
    <mergeCell ref="B18:C18"/>
    <mergeCell ref="A14:U14"/>
    <mergeCell ref="W14:X14"/>
    <mergeCell ref="A15:U15"/>
    <mergeCell ref="A17:C17"/>
    <mergeCell ref="D17:D18"/>
    <mergeCell ref="E17:E18"/>
    <mergeCell ref="F17:G17"/>
    <mergeCell ref="H17:I17"/>
    <mergeCell ref="J17:K17"/>
    <mergeCell ref="N17:O17"/>
    <mergeCell ref="P17:Q17"/>
    <mergeCell ref="R17:T17"/>
    <mergeCell ref="U17:U18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55118110236220474" bottom="0.35433070866141736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topLeftCell="A2" workbookViewId="0">
      <selection activeCell="O18" sqref="O18:O26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40.7109375" style="36" customWidth="1"/>
    <col min="4" max="5" width="11.42578125" style="36"/>
    <col min="6" max="6" width="13" style="36" customWidth="1"/>
    <col min="7" max="7" width="12.7109375" style="36" customWidth="1"/>
    <col min="8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1.42578125" style="36" customWidth="1"/>
    <col min="22" max="24" width="11.4257812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95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95"/>
    </row>
    <row r="8" spans="1:24" x14ac:dyDescent="0.2">
      <c r="A8" s="11" t="s">
        <v>36</v>
      </c>
      <c r="B8" s="6"/>
      <c r="C8" s="11" t="s">
        <v>392</v>
      </c>
      <c r="D8" s="1"/>
      <c r="E8" s="1"/>
      <c r="F8" s="1"/>
      <c r="G8" s="1"/>
      <c r="H8" s="1"/>
      <c r="I8" s="1"/>
      <c r="J8" s="1"/>
      <c r="K8" s="1"/>
      <c r="L8" s="6"/>
      <c r="M8" s="6"/>
      <c r="N8" s="6"/>
      <c r="O8" s="6"/>
      <c r="P8" s="6"/>
      <c r="Q8" s="6"/>
      <c r="R8" s="95"/>
    </row>
    <row r="9" spans="1:24" x14ac:dyDescent="0.2">
      <c r="A9" s="27" t="s">
        <v>0</v>
      </c>
      <c r="B9" s="30"/>
      <c r="C9" s="27" t="s">
        <v>229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  <c r="R9" s="95"/>
    </row>
    <row r="10" spans="1:24" x14ac:dyDescent="0.2">
      <c r="A10" s="27" t="s">
        <v>63</v>
      </c>
      <c r="B10" s="31"/>
      <c r="C10" s="27" t="s">
        <v>393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  <c r="R10" s="95"/>
    </row>
    <row r="11" spans="1:24" x14ac:dyDescent="0.2">
      <c r="A11" s="27" t="s">
        <v>6</v>
      </c>
      <c r="B11" s="31"/>
      <c r="C11" s="27" t="s">
        <v>394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  <c r="R11" s="95"/>
    </row>
    <row r="12" spans="1:24" x14ac:dyDescent="0.2">
      <c r="A12" s="27" t="s">
        <v>38</v>
      </c>
      <c r="B12" s="31"/>
      <c r="C12" s="27" t="s">
        <v>395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  <c r="R12" s="95"/>
      <c r="U12" s="46"/>
    </row>
    <row r="13" spans="1:24" x14ac:dyDescent="0.2">
      <c r="A13" s="309" t="s">
        <v>3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</row>
    <row r="14" spans="1:24" ht="40.5" customHeight="1" x14ac:dyDescent="0.2">
      <c r="A14" s="292" t="s">
        <v>396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</row>
    <row r="15" spans="1:24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95"/>
    </row>
    <row r="16" spans="1:24" ht="12.75" customHeight="1" x14ac:dyDescent="0.2">
      <c r="A16" s="290" t="s">
        <v>4</v>
      </c>
      <c r="B16" s="306"/>
      <c r="C16" s="291"/>
      <c r="D16" s="293" t="s">
        <v>7</v>
      </c>
      <c r="E16" s="293" t="s">
        <v>17</v>
      </c>
      <c r="F16" s="301" t="s">
        <v>18</v>
      </c>
      <c r="G16" s="302"/>
      <c r="H16" s="301" t="s">
        <v>19</v>
      </c>
      <c r="I16" s="302"/>
      <c r="J16" s="290" t="s">
        <v>13</v>
      </c>
      <c r="K16" s="291"/>
      <c r="L16" s="290" t="s">
        <v>9</v>
      </c>
      <c r="M16" s="291"/>
      <c r="N16" s="290" t="s">
        <v>12</v>
      </c>
      <c r="O16" s="291"/>
      <c r="P16" s="290" t="s">
        <v>14</v>
      </c>
      <c r="Q16" s="291"/>
      <c r="R16" s="288" t="s">
        <v>27</v>
      </c>
      <c r="S16" s="288"/>
      <c r="T16" s="288"/>
      <c r="U16" s="311" t="s">
        <v>28</v>
      </c>
      <c r="V16" s="301" t="s">
        <v>30</v>
      </c>
      <c r="W16" s="305"/>
      <c r="X16" s="302"/>
    </row>
    <row r="17" spans="1:24" ht="21.75" customHeight="1" x14ac:dyDescent="0.2">
      <c r="A17" s="2" t="s">
        <v>16</v>
      </c>
      <c r="B17" s="288" t="s">
        <v>5</v>
      </c>
      <c r="C17" s="288"/>
      <c r="D17" s="294"/>
      <c r="E17" s="294"/>
      <c r="F17" s="8" t="s">
        <v>20</v>
      </c>
      <c r="G17" s="8" t="s">
        <v>21</v>
      </c>
      <c r="H17" s="8" t="s">
        <v>22</v>
      </c>
      <c r="I17" s="8" t="s">
        <v>23</v>
      </c>
      <c r="J17" s="3" t="s">
        <v>10</v>
      </c>
      <c r="K17" s="3" t="s">
        <v>11</v>
      </c>
      <c r="L17" s="3" t="s">
        <v>10</v>
      </c>
      <c r="M17" s="3" t="s">
        <v>11</v>
      </c>
      <c r="N17" s="3" t="s">
        <v>10</v>
      </c>
      <c r="O17" s="3" t="s">
        <v>11</v>
      </c>
      <c r="P17" s="3" t="s">
        <v>10</v>
      </c>
      <c r="Q17" s="3" t="s">
        <v>11</v>
      </c>
      <c r="R17" s="3" t="s">
        <v>10</v>
      </c>
      <c r="S17" s="3" t="s">
        <v>11</v>
      </c>
      <c r="T17" s="3" t="s">
        <v>29</v>
      </c>
      <c r="U17" s="311"/>
      <c r="V17" s="8" t="s">
        <v>31</v>
      </c>
      <c r="W17" s="8" t="s">
        <v>32</v>
      </c>
      <c r="X17" s="8" t="s">
        <v>33</v>
      </c>
    </row>
    <row r="18" spans="1:24" ht="37.5" customHeight="1" x14ac:dyDescent="0.2">
      <c r="A18" s="9">
        <v>1</v>
      </c>
      <c r="B18" s="303" t="s">
        <v>397</v>
      </c>
      <c r="C18" s="304"/>
      <c r="D18" s="18" t="s">
        <v>398</v>
      </c>
      <c r="E18" s="91">
        <v>0.1</v>
      </c>
      <c r="F18" s="17">
        <f>$F$27*E18</f>
        <v>751010.8</v>
      </c>
      <c r="G18" s="17">
        <f>$G$27*E18</f>
        <v>726469.5</v>
      </c>
      <c r="H18" s="14">
        <f>J18+L18+N18+P18</f>
        <v>0</v>
      </c>
      <c r="I18" s="5">
        <f>K18+M18+O18+Q18</f>
        <v>0</v>
      </c>
      <c r="J18" s="9">
        <v>0</v>
      </c>
      <c r="K18" s="38">
        <v>0</v>
      </c>
      <c r="L18" s="9">
        <v>0</v>
      </c>
      <c r="M18" s="5">
        <v>0</v>
      </c>
      <c r="N18" s="9">
        <v>0</v>
      </c>
      <c r="O18" s="5">
        <v>0</v>
      </c>
      <c r="P18" s="9"/>
      <c r="Q18" s="5"/>
      <c r="R18" s="120">
        <f>J18+L18+N18+P18</f>
        <v>0</v>
      </c>
      <c r="S18" s="120">
        <f t="shared" ref="S18:S27" si="0">K18+M18+O18+Q18</f>
        <v>0</v>
      </c>
      <c r="T18" s="120">
        <f>S18-R18</f>
        <v>0</v>
      </c>
      <c r="U18" s="22"/>
      <c r="V18" s="5" t="e">
        <f>O18/N18*100</f>
        <v>#DIV/0!</v>
      </c>
      <c r="W18" s="5">
        <f>G18/F18*100</f>
        <v>96.732230748212928</v>
      </c>
      <c r="X18" s="5" t="e">
        <f>V18/W18*100</f>
        <v>#DIV/0!</v>
      </c>
    </row>
    <row r="19" spans="1:24" ht="37.5" customHeight="1" x14ac:dyDescent="0.2">
      <c r="A19" s="9">
        <v>2</v>
      </c>
      <c r="B19" s="303" t="s">
        <v>399</v>
      </c>
      <c r="C19" s="304"/>
      <c r="D19" s="18" t="s">
        <v>143</v>
      </c>
      <c r="E19" s="91">
        <v>0.1</v>
      </c>
      <c r="F19" s="17">
        <f t="shared" ref="F19:F26" si="1">$F$27*E19</f>
        <v>751010.8</v>
      </c>
      <c r="G19" s="17">
        <f t="shared" ref="G19:G26" si="2">$G$27*E19</f>
        <v>726469.5</v>
      </c>
      <c r="H19" s="14">
        <f t="shared" ref="H19:I26" si="3">J19+L19+N19+P19</f>
        <v>12</v>
      </c>
      <c r="I19" s="5">
        <f t="shared" si="3"/>
        <v>14</v>
      </c>
      <c r="J19" s="9">
        <v>4</v>
      </c>
      <c r="K19" s="38">
        <v>7</v>
      </c>
      <c r="L19" s="9">
        <v>4</v>
      </c>
      <c r="M19" s="5">
        <v>6</v>
      </c>
      <c r="N19" s="9">
        <v>4</v>
      </c>
      <c r="O19" s="5">
        <v>1</v>
      </c>
      <c r="P19" s="9"/>
      <c r="Q19" s="5"/>
      <c r="R19" s="120">
        <f t="shared" ref="R19:R27" si="4">J19+L19+N19+P19</f>
        <v>12</v>
      </c>
      <c r="S19" s="120">
        <f t="shared" si="0"/>
        <v>14</v>
      </c>
      <c r="T19" s="120">
        <f t="shared" ref="T19:T27" si="5">S19-R19</f>
        <v>2</v>
      </c>
      <c r="U19" s="25"/>
      <c r="V19" s="5">
        <f t="shared" ref="V19:V27" si="6">O19/N19*100</f>
        <v>25</v>
      </c>
      <c r="W19" s="5">
        <f t="shared" ref="W19:W27" si="7">G19/F19*100</f>
        <v>96.732230748212928</v>
      </c>
      <c r="X19" s="5">
        <f t="shared" ref="X19:X27" si="8">V19/W19*100</f>
        <v>25.84453992906791</v>
      </c>
    </row>
    <row r="20" spans="1:24" ht="37.5" customHeight="1" x14ac:dyDescent="0.2">
      <c r="A20" s="9">
        <v>3</v>
      </c>
      <c r="B20" s="303" t="s">
        <v>400</v>
      </c>
      <c r="C20" s="304"/>
      <c r="D20" s="18" t="s">
        <v>143</v>
      </c>
      <c r="E20" s="91">
        <v>0.1</v>
      </c>
      <c r="F20" s="17">
        <f t="shared" si="1"/>
        <v>751010.8</v>
      </c>
      <c r="G20" s="17">
        <f t="shared" si="2"/>
        <v>726469.5</v>
      </c>
      <c r="H20" s="14">
        <f t="shared" si="3"/>
        <v>9</v>
      </c>
      <c r="I20" s="5">
        <f t="shared" si="3"/>
        <v>13</v>
      </c>
      <c r="J20" s="9">
        <v>3</v>
      </c>
      <c r="K20" s="38">
        <v>7</v>
      </c>
      <c r="L20" s="9">
        <v>3</v>
      </c>
      <c r="M20" s="5">
        <v>6</v>
      </c>
      <c r="N20" s="9">
        <v>3</v>
      </c>
      <c r="O20" s="5">
        <v>0</v>
      </c>
      <c r="P20" s="9"/>
      <c r="Q20" s="5"/>
      <c r="R20" s="120">
        <f t="shared" si="4"/>
        <v>9</v>
      </c>
      <c r="S20" s="120">
        <f t="shared" si="0"/>
        <v>13</v>
      </c>
      <c r="T20" s="120">
        <f t="shared" si="5"/>
        <v>4</v>
      </c>
      <c r="U20" s="25"/>
      <c r="V20" s="5">
        <f t="shared" si="6"/>
        <v>0</v>
      </c>
      <c r="W20" s="5">
        <f t="shared" si="7"/>
        <v>96.732230748212928</v>
      </c>
      <c r="X20" s="5">
        <f t="shared" si="8"/>
        <v>0</v>
      </c>
    </row>
    <row r="21" spans="1:24" ht="37.5" customHeight="1" x14ac:dyDescent="0.2">
      <c r="A21" s="9">
        <v>4</v>
      </c>
      <c r="B21" s="303" t="s">
        <v>401</v>
      </c>
      <c r="C21" s="304"/>
      <c r="D21" s="18" t="s">
        <v>378</v>
      </c>
      <c r="E21" s="91">
        <v>0.1</v>
      </c>
      <c r="F21" s="17">
        <f t="shared" si="1"/>
        <v>751010.8</v>
      </c>
      <c r="G21" s="17">
        <f t="shared" si="2"/>
        <v>726469.5</v>
      </c>
      <c r="H21" s="14">
        <f t="shared" si="3"/>
        <v>12</v>
      </c>
      <c r="I21" s="5">
        <f t="shared" si="3"/>
        <v>12</v>
      </c>
      <c r="J21" s="9">
        <v>4</v>
      </c>
      <c r="K21" s="38">
        <v>6</v>
      </c>
      <c r="L21" s="9">
        <v>4</v>
      </c>
      <c r="M21" s="5">
        <v>6</v>
      </c>
      <c r="N21" s="9">
        <v>4</v>
      </c>
      <c r="O21" s="5">
        <v>0</v>
      </c>
      <c r="P21" s="9"/>
      <c r="Q21" s="5"/>
      <c r="R21" s="120">
        <f t="shared" si="4"/>
        <v>12</v>
      </c>
      <c r="S21" s="120">
        <f t="shared" si="0"/>
        <v>12</v>
      </c>
      <c r="T21" s="120">
        <f t="shared" si="5"/>
        <v>0</v>
      </c>
      <c r="U21" s="25"/>
      <c r="V21" s="5">
        <f t="shared" si="6"/>
        <v>0</v>
      </c>
      <c r="W21" s="5">
        <f t="shared" si="7"/>
        <v>96.732230748212928</v>
      </c>
      <c r="X21" s="5">
        <f t="shared" si="8"/>
        <v>0</v>
      </c>
    </row>
    <row r="22" spans="1:24" ht="37.5" customHeight="1" x14ac:dyDescent="0.2">
      <c r="A22" s="9">
        <v>5</v>
      </c>
      <c r="B22" s="303" t="s">
        <v>402</v>
      </c>
      <c r="C22" s="304"/>
      <c r="D22" s="18" t="s">
        <v>403</v>
      </c>
      <c r="E22" s="91">
        <v>0.2</v>
      </c>
      <c r="F22" s="17">
        <f t="shared" si="1"/>
        <v>1502021.6</v>
      </c>
      <c r="G22" s="17">
        <f t="shared" si="2"/>
        <v>1452939</v>
      </c>
      <c r="H22" s="14">
        <f t="shared" si="3"/>
        <v>21</v>
      </c>
      <c r="I22" s="5">
        <f t="shared" si="3"/>
        <v>14</v>
      </c>
      <c r="J22" s="9">
        <v>7</v>
      </c>
      <c r="K22" s="38">
        <v>7</v>
      </c>
      <c r="L22" s="9">
        <v>7</v>
      </c>
      <c r="M22" s="5">
        <v>7</v>
      </c>
      <c r="N22" s="9">
        <v>7</v>
      </c>
      <c r="O22" s="5">
        <v>0</v>
      </c>
      <c r="P22" s="9"/>
      <c r="Q22" s="5"/>
      <c r="R22" s="120">
        <f t="shared" si="4"/>
        <v>21</v>
      </c>
      <c r="S22" s="120">
        <f t="shared" si="0"/>
        <v>14</v>
      </c>
      <c r="T22" s="120">
        <f t="shared" si="5"/>
        <v>-7</v>
      </c>
      <c r="U22" s="25"/>
      <c r="V22" s="5">
        <f t="shared" si="6"/>
        <v>0</v>
      </c>
      <c r="W22" s="5">
        <f t="shared" si="7"/>
        <v>96.732230748212928</v>
      </c>
      <c r="X22" s="5">
        <f t="shared" si="8"/>
        <v>0</v>
      </c>
    </row>
    <row r="23" spans="1:24" ht="37.5" customHeight="1" x14ac:dyDescent="0.2">
      <c r="A23" s="9">
        <v>6</v>
      </c>
      <c r="B23" s="303" t="s">
        <v>404</v>
      </c>
      <c r="C23" s="304"/>
      <c r="D23" s="18" t="s">
        <v>405</v>
      </c>
      <c r="E23" s="91">
        <v>0.1</v>
      </c>
      <c r="F23" s="17">
        <f t="shared" si="1"/>
        <v>751010.8</v>
      </c>
      <c r="G23" s="17">
        <f t="shared" si="2"/>
        <v>726469.5</v>
      </c>
      <c r="H23" s="14">
        <f t="shared" si="3"/>
        <v>3</v>
      </c>
      <c r="I23" s="5">
        <f t="shared" si="3"/>
        <v>1</v>
      </c>
      <c r="J23" s="9">
        <v>1</v>
      </c>
      <c r="K23" s="38">
        <v>1</v>
      </c>
      <c r="L23" s="9">
        <v>1</v>
      </c>
      <c r="M23" s="5">
        <v>0</v>
      </c>
      <c r="N23" s="9">
        <v>1</v>
      </c>
      <c r="O23" s="5">
        <v>0</v>
      </c>
      <c r="P23" s="9"/>
      <c r="Q23" s="5"/>
      <c r="R23" s="120">
        <f t="shared" si="4"/>
        <v>3</v>
      </c>
      <c r="S23" s="120">
        <f t="shared" si="0"/>
        <v>1</v>
      </c>
      <c r="T23" s="120">
        <f t="shared" si="5"/>
        <v>-2</v>
      </c>
      <c r="U23" s="25"/>
      <c r="V23" s="5">
        <f t="shared" si="6"/>
        <v>0</v>
      </c>
      <c r="W23" s="5">
        <f t="shared" si="7"/>
        <v>96.732230748212928</v>
      </c>
      <c r="X23" s="5">
        <f t="shared" si="8"/>
        <v>0</v>
      </c>
    </row>
    <row r="24" spans="1:24" ht="37.5" customHeight="1" x14ac:dyDescent="0.2">
      <c r="A24" s="9">
        <v>7</v>
      </c>
      <c r="B24" s="303" t="s">
        <v>406</v>
      </c>
      <c r="C24" s="304"/>
      <c r="D24" s="18" t="s">
        <v>277</v>
      </c>
      <c r="E24" s="91">
        <v>0.1</v>
      </c>
      <c r="F24" s="17">
        <f t="shared" si="1"/>
        <v>751010.8</v>
      </c>
      <c r="G24" s="17">
        <f t="shared" si="2"/>
        <v>726469.5</v>
      </c>
      <c r="H24" s="14">
        <f t="shared" si="3"/>
        <v>12</v>
      </c>
      <c r="I24" s="5">
        <f t="shared" si="3"/>
        <v>10</v>
      </c>
      <c r="J24" s="9">
        <v>4</v>
      </c>
      <c r="K24" s="38">
        <v>6</v>
      </c>
      <c r="L24" s="9">
        <v>4</v>
      </c>
      <c r="M24" s="5">
        <v>4</v>
      </c>
      <c r="N24" s="9">
        <v>4</v>
      </c>
      <c r="O24" s="5">
        <v>0</v>
      </c>
      <c r="P24" s="9"/>
      <c r="Q24" s="5"/>
      <c r="R24" s="120">
        <f t="shared" si="4"/>
        <v>12</v>
      </c>
      <c r="S24" s="120">
        <f t="shared" si="0"/>
        <v>10</v>
      </c>
      <c r="T24" s="120">
        <f t="shared" si="5"/>
        <v>-2</v>
      </c>
      <c r="U24" s="25"/>
      <c r="V24" s="5">
        <f t="shared" si="6"/>
        <v>0</v>
      </c>
      <c r="W24" s="5">
        <f t="shared" si="7"/>
        <v>96.732230748212928</v>
      </c>
      <c r="X24" s="5">
        <f t="shared" si="8"/>
        <v>0</v>
      </c>
    </row>
    <row r="25" spans="1:24" ht="37.5" customHeight="1" x14ac:dyDescent="0.2">
      <c r="A25" s="9">
        <v>8</v>
      </c>
      <c r="B25" s="303" t="s">
        <v>407</v>
      </c>
      <c r="C25" s="304"/>
      <c r="D25" s="18" t="s">
        <v>277</v>
      </c>
      <c r="E25" s="91">
        <v>0.1</v>
      </c>
      <c r="F25" s="17">
        <f t="shared" si="1"/>
        <v>751010.8</v>
      </c>
      <c r="G25" s="17">
        <f t="shared" si="2"/>
        <v>726469.5</v>
      </c>
      <c r="H25" s="14">
        <f t="shared" si="3"/>
        <v>3</v>
      </c>
      <c r="I25" s="5">
        <f t="shared" si="3"/>
        <v>2</v>
      </c>
      <c r="J25" s="9">
        <v>1</v>
      </c>
      <c r="K25" s="38">
        <v>1</v>
      </c>
      <c r="L25" s="9">
        <v>1</v>
      </c>
      <c r="M25" s="5">
        <v>1</v>
      </c>
      <c r="N25" s="9">
        <v>1</v>
      </c>
      <c r="O25" s="5">
        <v>0</v>
      </c>
      <c r="P25" s="9"/>
      <c r="Q25" s="5"/>
      <c r="R25" s="120">
        <f t="shared" si="4"/>
        <v>3</v>
      </c>
      <c r="S25" s="120">
        <f t="shared" si="0"/>
        <v>2</v>
      </c>
      <c r="T25" s="120">
        <f t="shared" si="5"/>
        <v>-1</v>
      </c>
      <c r="U25" s="25"/>
      <c r="V25" s="5">
        <f t="shared" si="6"/>
        <v>0</v>
      </c>
      <c r="W25" s="5">
        <f t="shared" si="7"/>
        <v>96.732230748212928</v>
      </c>
      <c r="X25" s="5">
        <f t="shared" si="8"/>
        <v>0</v>
      </c>
    </row>
    <row r="26" spans="1:24" ht="37.5" customHeight="1" x14ac:dyDescent="0.2">
      <c r="A26" s="9">
        <v>9</v>
      </c>
      <c r="B26" s="303" t="s">
        <v>408</v>
      </c>
      <c r="C26" s="304"/>
      <c r="D26" s="18" t="s">
        <v>277</v>
      </c>
      <c r="E26" s="91">
        <v>0.1</v>
      </c>
      <c r="F26" s="17">
        <f t="shared" si="1"/>
        <v>751010.8</v>
      </c>
      <c r="G26" s="17">
        <f t="shared" si="2"/>
        <v>726469.5</v>
      </c>
      <c r="H26" s="14">
        <f t="shared" si="3"/>
        <v>9</v>
      </c>
      <c r="I26" s="5">
        <f t="shared" si="3"/>
        <v>9</v>
      </c>
      <c r="J26" s="9">
        <v>3</v>
      </c>
      <c r="K26" s="38">
        <v>3</v>
      </c>
      <c r="L26" s="9">
        <v>3</v>
      </c>
      <c r="M26" s="5">
        <v>3</v>
      </c>
      <c r="N26" s="9">
        <v>3</v>
      </c>
      <c r="O26" s="5">
        <v>3</v>
      </c>
      <c r="P26" s="9"/>
      <c r="Q26" s="5"/>
      <c r="R26" s="120">
        <f t="shared" si="4"/>
        <v>9</v>
      </c>
      <c r="S26" s="120">
        <f t="shared" si="0"/>
        <v>9</v>
      </c>
      <c r="T26" s="120">
        <f t="shared" si="5"/>
        <v>0</v>
      </c>
      <c r="U26" s="61" t="s">
        <v>291</v>
      </c>
      <c r="V26" s="5">
        <f t="shared" si="6"/>
        <v>100</v>
      </c>
      <c r="W26" s="5">
        <f t="shared" si="7"/>
        <v>96.732230748212928</v>
      </c>
      <c r="X26" s="5">
        <f t="shared" si="8"/>
        <v>103.37815971627164</v>
      </c>
    </row>
    <row r="27" spans="1:24" s="1" customFormat="1" ht="36.75" customHeight="1" x14ac:dyDescent="0.2">
      <c r="A27" s="298" t="s">
        <v>24</v>
      </c>
      <c r="B27" s="299"/>
      <c r="C27" s="300"/>
      <c r="D27" s="18"/>
      <c r="E27" s="91">
        <f>SUM(E18:E26)</f>
        <v>1</v>
      </c>
      <c r="F27" s="40">
        <f>SEGUIMIENTO!D62</f>
        <v>7510108</v>
      </c>
      <c r="G27" s="40">
        <f>SEGUIMIENTO!E62</f>
        <v>7264695</v>
      </c>
      <c r="H27" s="18">
        <f t="shared" ref="H27:Q27" si="9">SUM(H18:H26)</f>
        <v>81</v>
      </c>
      <c r="I27" s="18">
        <f t="shared" si="9"/>
        <v>75</v>
      </c>
      <c r="J27" s="18">
        <f t="shared" si="9"/>
        <v>27</v>
      </c>
      <c r="K27" s="18">
        <f t="shared" si="9"/>
        <v>38</v>
      </c>
      <c r="L27" s="18">
        <f t="shared" si="9"/>
        <v>27</v>
      </c>
      <c r="M27" s="18">
        <f t="shared" si="9"/>
        <v>33</v>
      </c>
      <c r="N27" s="18">
        <f t="shared" si="9"/>
        <v>27</v>
      </c>
      <c r="O27" s="18">
        <f t="shared" si="9"/>
        <v>4</v>
      </c>
      <c r="P27" s="18">
        <f t="shared" si="9"/>
        <v>0</v>
      </c>
      <c r="Q27" s="18">
        <f t="shared" si="9"/>
        <v>0</v>
      </c>
      <c r="R27" s="14">
        <f t="shared" si="4"/>
        <v>81</v>
      </c>
      <c r="S27" s="14">
        <f t="shared" si="0"/>
        <v>75</v>
      </c>
      <c r="T27" s="14">
        <f t="shared" si="5"/>
        <v>-6</v>
      </c>
      <c r="U27" s="9"/>
      <c r="V27" s="5">
        <f t="shared" si="6"/>
        <v>14.814814814814813</v>
      </c>
      <c r="W27" s="5">
        <f t="shared" si="7"/>
        <v>96.732230748212942</v>
      </c>
      <c r="X27" s="5">
        <f t="shared" si="8"/>
        <v>15.31528292092913</v>
      </c>
    </row>
    <row r="28" spans="1:24" s="6" customFormat="1" ht="14.25" customHeight="1" x14ac:dyDescent="0.2">
      <c r="F28" s="10"/>
    </row>
    <row r="29" spans="1:24" s="6" customFormat="1" ht="14.25" customHeight="1" x14ac:dyDescent="0.2">
      <c r="B29" s="11" t="s">
        <v>25</v>
      </c>
      <c r="F29" s="10"/>
      <c r="H29" s="6" t="s">
        <v>26</v>
      </c>
    </row>
    <row r="30" spans="1:24" x14ac:dyDescent="0.2">
      <c r="A30" s="95"/>
      <c r="B30" s="95"/>
      <c r="C30" s="95"/>
      <c r="D30" s="95"/>
      <c r="E30" s="95"/>
      <c r="F30" s="95"/>
      <c r="G30" s="95"/>
      <c r="J30" s="95"/>
      <c r="K30" s="95"/>
      <c r="L30" s="95"/>
      <c r="M30" s="95"/>
      <c r="N30" s="95"/>
      <c r="O30" s="95"/>
      <c r="P30" s="95"/>
      <c r="Q30" s="95"/>
      <c r="R30" s="95"/>
    </row>
    <row r="31" spans="1:24" x14ac:dyDescent="0.2">
      <c r="A31" s="95"/>
      <c r="B31" s="95"/>
      <c r="C31" s="95"/>
      <c r="D31" s="95"/>
      <c r="E31" s="95"/>
      <c r="F31" s="95"/>
      <c r="G31" s="95"/>
      <c r="J31" s="95"/>
      <c r="K31" s="95"/>
      <c r="L31" s="95"/>
      <c r="M31" s="95"/>
      <c r="N31" s="95"/>
      <c r="O31" s="95"/>
      <c r="P31" s="95"/>
      <c r="Q31" s="95"/>
      <c r="R31" s="95"/>
    </row>
    <row r="32" spans="1:24" x14ac:dyDescent="0.2">
      <c r="A32" s="95"/>
      <c r="B32" s="95"/>
      <c r="C32" s="95"/>
      <c r="D32" s="95"/>
      <c r="E32" s="95"/>
      <c r="F32" s="95"/>
      <c r="G32" s="95"/>
      <c r="J32" s="95"/>
      <c r="K32" s="95"/>
      <c r="L32" s="95"/>
      <c r="M32" s="95"/>
      <c r="N32" s="95"/>
      <c r="O32" s="95"/>
      <c r="P32" s="95"/>
      <c r="Q32" s="95"/>
      <c r="R32" s="95"/>
    </row>
    <row r="33" spans="1:22" x14ac:dyDescent="0.2">
      <c r="A33" s="95"/>
      <c r="B33" s="95"/>
      <c r="C33" s="95"/>
      <c r="D33" s="95"/>
      <c r="E33" s="95"/>
      <c r="F33" s="95"/>
      <c r="G33" s="95"/>
      <c r="J33" s="95"/>
      <c r="K33" s="95"/>
      <c r="L33" s="95"/>
      <c r="M33" s="95"/>
      <c r="N33" s="95"/>
      <c r="O33" s="95"/>
      <c r="P33" s="95"/>
      <c r="Q33" s="95"/>
      <c r="R33" s="95"/>
    </row>
    <row r="34" spans="1:22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50"/>
      <c r="S34" s="50"/>
      <c r="T34" s="317"/>
      <c r="U34" s="317"/>
      <c r="V34" s="6"/>
    </row>
    <row r="35" spans="1:22" x14ac:dyDescent="0.2">
      <c r="A35" s="289" t="s">
        <v>409</v>
      </c>
      <c r="B35" s="289"/>
      <c r="C35" s="289"/>
      <c r="D35" s="6"/>
      <c r="E35" s="6"/>
      <c r="F35" s="6"/>
      <c r="G35" s="6"/>
      <c r="H35" s="287" t="s">
        <v>286</v>
      </c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</row>
    <row r="36" spans="1:22" x14ac:dyDescent="0.2">
      <c r="A36" s="287" t="s">
        <v>56</v>
      </c>
      <c r="B36" s="287"/>
      <c r="C36" s="287"/>
      <c r="D36" s="6"/>
      <c r="E36" s="6"/>
      <c r="F36" s="6"/>
      <c r="G36" s="6"/>
      <c r="H36" s="287" t="s">
        <v>116</v>
      </c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</row>
    <row r="37" spans="1:22" x14ac:dyDescent="0.2">
      <c r="A37" s="95"/>
      <c r="B37" s="95"/>
      <c r="C37" s="95"/>
      <c r="D37" s="95"/>
      <c r="E37" s="95"/>
      <c r="F37" s="95"/>
      <c r="G37" s="95"/>
      <c r="J37" s="95"/>
      <c r="K37" s="95"/>
      <c r="L37" s="95"/>
      <c r="M37" s="95"/>
      <c r="N37" s="95"/>
      <c r="O37" s="95"/>
      <c r="P37" s="95"/>
      <c r="Q37" s="95"/>
      <c r="R37" s="95"/>
    </row>
    <row r="38" spans="1:22" x14ac:dyDescent="0.2">
      <c r="A38" s="95"/>
      <c r="B38" s="95"/>
      <c r="C38" s="95"/>
      <c r="D38" s="95"/>
      <c r="E38" s="95"/>
      <c r="F38" s="95"/>
      <c r="G38" s="95"/>
      <c r="J38" s="95"/>
      <c r="K38" s="95"/>
      <c r="L38" s="95"/>
      <c r="M38" s="95"/>
      <c r="N38" s="95"/>
      <c r="O38" s="95"/>
      <c r="P38" s="95"/>
      <c r="Q38" s="95"/>
      <c r="R38" s="95"/>
    </row>
    <row r="39" spans="1:22" x14ac:dyDescent="0.2">
      <c r="A39" s="95"/>
      <c r="B39" s="95"/>
      <c r="C39" s="95"/>
      <c r="D39" s="95"/>
      <c r="E39" s="95"/>
      <c r="F39" s="95"/>
      <c r="G39" s="95"/>
      <c r="J39" s="95"/>
      <c r="K39" s="95"/>
      <c r="L39" s="95"/>
      <c r="M39" s="95"/>
      <c r="N39" s="95"/>
      <c r="O39" s="95"/>
      <c r="P39" s="95"/>
      <c r="Q39" s="95"/>
      <c r="R39" s="95"/>
    </row>
    <row r="40" spans="1:22" x14ac:dyDescent="0.2">
      <c r="A40" s="95"/>
      <c r="B40" s="95"/>
      <c r="C40" s="95"/>
      <c r="D40" s="95"/>
      <c r="E40" s="95"/>
      <c r="F40" s="95"/>
      <c r="G40" s="95"/>
      <c r="J40" s="95"/>
      <c r="K40" s="95"/>
      <c r="L40" s="95"/>
      <c r="M40" s="95"/>
      <c r="N40" s="95"/>
      <c r="O40" s="95"/>
      <c r="P40" s="95"/>
      <c r="Q40" s="95"/>
      <c r="R40" s="95"/>
    </row>
    <row r="41" spans="1:22" x14ac:dyDescent="0.2">
      <c r="A41" s="95"/>
      <c r="B41" s="95"/>
      <c r="C41" s="95"/>
      <c r="D41" s="95"/>
      <c r="E41" s="95"/>
      <c r="F41" s="95"/>
      <c r="G41" s="95"/>
      <c r="J41" s="95"/>
      <c r="K41" s="95"/>
      <c r="L41" s="95"/>
      <c r="M41" s="95"/>
      <c r="N41" s="95"/>
      <c r="O41" s="95"/>
      <c r="P41" s="95"/>
      <c r="Q41" s="95"/>
      <c r="R41" s="95"/>
    </row>
    <row r="42" spans="1:22" x14ac:dyDescent="0.2">
      <c r="A42" s="95"/>
      <c r="B42" s="95"/>
      <c r="C42" s="95"/>
      <c r="D42" s="95"/>
      <c r="E42" s="95"/>
      <c r="F42" s="95"/>
      <c r="G42" s="95"/>
      <c r="J42" s="95"/>
      <c r="K42" s="95"/>
      <c r="L42" s="95"/>
      <c r="M42" s="95"/>
      <c r="N42" s="95"/>
      <c r="O42" s="95"/>
      <c r="P42" s="95"/>
      <c r="Q42" s="95"/>
      <c r="R42" s="95"/>
    </row>
    <row r="43" spans="1:22" x14ac:dyDescent="0.2">
      <c r="A43" s="95"/>
      <c r="B43" s="95"/>
      <c r="C43" s="95"/>
      <c r="D43" s="95"/>
      <c r="E43" s="95"/>
      <c r="F43" s="95"/>
      <c r="G43" s="95"/>
      <c r="J43" s="95"/>
      <c r="K43" s="95"/>
      <c r="L43" s="95"/>
      <c r="M43" s="95"/>
      <c r="N43" s="95"/>
      <c r="O43" s="95"/>
      <c r="P43" s="95"/>
      <c r="Q43" s="95"/>
      <c r="R43" s="95"/>
    </row>
    <row r="44" spans="1:22" x14ac:dyDescent="0.2">
      <c r="A44" s="95"/>
      <c r="B44" s="95"/>
      <c r="C44" s="95"/>
      <c r="D44" s="95"/>
      <c r="E44" s="95"/>
      <c r="F44" s="95"/>
      <c r="G44" s="95"/>
      <c r="J44" s="95"/>
      <c r="K44" s="95"/>
      <c r="L44" s="95"/>
      <c r="M44" s="95"/>
      <c r="N44" s="95"/>
      <c r="O44" s="95"/>
      <c r="P44" s="95"/>
      <c r="Q44" s="95"/>
      <c r="R44" s="95"/>
    </row>
    <row r="45" spans="1:22" x14ac:dyDescent="0.2">
      <c r="A45" s="95"/>
      <c r="B45" s="95"/>
      <c r="C45" s="95"/>
      <c r="D45" s="95"/>
      <c r="E45" s="95"/>
      <c r="F45" s="95"/>
      <c r="G45" s="95"/>
      <c r="J45" s="95"/>
      <c r="K45" s="95"/>
      <c r="L45" s="95"/>
      <c r="M45" s="95"/>
      <c r="N45" s="95"/>
      <c r="O45" s="95"/>
      <c r="P45" s="95"/>
      <c r="Q45" s="95"/>
      <c r="R45" s="95"/>
    </row>
    <row r="46" spans="1:22" x14ac:dyDescent="0.2">
      <c r="A46" s="95"/>
      <c r="B46" s="95"/>
      <c r="C46" s="95"/>
      <c r="D46" s="95"/>
      <c r="E46" s="95"/>
      <c r="F46" s="95"/>
      <c r="G46" s="95"/>
      <c r="J46" s="95"/>
      <c r="K46" s="95"/>
      <c r="L46" s="95"/>
      <c r="M46" s="95"/>
      <c r="N46" s="95"/>
      <c r="O46" s="95"/>
      <c r="P46" s="95"/>
      <c r="Q46" s="95"/>
      <c r="R46" s="95"/>
    </row>
    <row r="47" spans="1:22" x14ac:dyDescent="0.2">
      <c r="A47" s="95"/>
      <c r="B47" s="95"/>
      <c r="C47" s="95"/>
      <c r="D47" s="95"/>
      <c r="E47" s="95"/>
      <c r="F47" s="95"/>
      <c r="G47" s="95"/>
      <c r="J47" s="95"/>
      <c r="K47" s="95"/>
      <c r="L47" s="95"/>
      <c r="M47" s="95"/>
      <c r="N47" s="95"/>
      <c r="O47" s="95"/>
      <c r="P47" s="95"/>
      <c r="Q47" s="95"/>
      <c r="R47" s="95"/>
    </row>
    <row r="48" spans="1:22" x14ac:dyDescent="0.2">
      <c r="A48" s="95"/>
      <c r="B48" s="95"/>
      <c r="C48" s="95"/>
      <c r="D48" s="95"/>
      <c r="E48" s="95"/>
      <c r="F48" s="95"/>
      <c r="G48" s="95"/>
      <c r="J48" s="95"/>
      <c r="K48" s="95"/>
      <c r="L48" s="95"/>
      <c r="M48" s="95"/>
      <c r="N48" s="95"/>
      <c r="O48" s="95"/>
      <c r="P48" s="95"/>
      <c r="Q48" s="95"/>
      <c r="R48" s="95"/>
    </row>
    <row r="49" spans="1:18" x14ac:dyDescent="0.2">
      <c r="A49" s="95"/>
      <c r="B49" s="95"/>
      <c r="C49" s="95"/>
      <c r="D49" s="95"/>
      <c r="E49" s="95"/>
      <c r="F49" s="95"/>
      <c r="G49" s="95"/>
      <c r="J49" s="95"/>
      <c r="K49" s="95"/>
      <c r="L49" s="95"/>
      <c r="M49" s="95"/>
      <c r="N49" s="95"/>
      <c r="O49" s="95"/>
      <c r="P49" s="95"/>
      <c r="Q49" s="95"/>
      <c r="R49" s="95"/>
    </row>
    <row r="50" spans="1:18" x14ac:dyDescent="0.2">
      <c r="A50" s="95"/>
      <c r="B50" s="95"/>
      <c r="C50" s="95"/>
      <c r="D50" s="95"/>
      <c r="E50" s="95"/>
      <c r="F50" s="95"/>
      <c r="G50" s="95"/>
      <c r="J50" s="95"/>
      <c r="K50" s="95"/>
      <c r="L50" s="95"/>
      <c r="M50" s="95"/>
      <c r="N50" s="95"/>
      <c r="O50" s="95"/>
      <c r="P50" s="95"/>
      <c r="Q50" s="95"/>
      <c r="R50" s="95"/>
    </row>
    <row r="51" spans="1:18" x14ac:dyDescent="0.2">
      <c r="A51" s="95"/>
      <c r="B51" s="95"/>
      <c r="C51" s="95"/>
      <c r="D51" s="95"/>
      <c r="E51" s="95"/>
      <c r="F51" s="95"/>
      <c r="G51" s="95"/>
      <c r="J51" s="95"/>
      <c r="K51" s="95"/>
      <c r="L51" s="95"/>
      <c r="M51" s="95"/>
      <c r="N51" s="95"/>
      <c r="O51" s="95"/>
      <c r="P51" s="95"/>
      <c r="Q51" s="95"/>
      <c r="R51" s="95"/>
    </row>
    <row r="52" spans="1:18" x14ac:dyDescent="0.2">
      <c r="A52" s="95"/>
      <c r="B52" s="95"/>
      <c r="C52" s="95"/>
      <c r="D52" s="95"/>
      <c r="E52" s="95"/>
      <c r="F52" s="95"/>
      <c r="G52" s="95"/>
      <c r="J52" s="95"/>
      <c r="K52" s="95"/>
      <c r="L52" s="95"/>
      <c r="M52" s="95"/>
      <c r="N52" s="95"/>
      <c r="O52" s="95"/>
      <c r="P52" s="95"/>
      <c r="Q52" s="95"/>
      <c r="R52" s="95"/>
    </row>
    <row r="53" spans="1:18" x14ac:dyDescent="0.2">
      <c r="A53" s="95"/>
      <c r="B53" s="95"/>
      <c r="C53" s="95"/>
      <c r="D53" s="95"/>
      <c r="E53" s="95"/>
      <c r="F53" s="95"/>
      <c r="G53" s="95"/>
      <c r="J53" s="95"/>
      <c r="K53" s="95"/>
      <c r="L53" s="95"/>
      <c r="M53" s="95"/>
      <c r="N53" s="95"/>
      <c r="O53" s="95"/>
      <c r="P53" s="95"/>
      <c r="Q53" s="95"/>
      <c r="R53" s="95"/>
    </row>
    <row r="54" spans="1:18" x14ac:dyDescent="0.2">
      <c r="A54" s="95"/>
      <c r="B54" s="95"/>
      <c r="C54" s="95"/>
      <c r="D54" s="95"/>
      <c r="E54" s="95"/>
      <c r="F54" s="95"/>
      <c r="G54" s="95"/>
      <c r="J54" s="95"/>
      <c r="K54" s="95"/>
      <c r="L54" s="95"/>
      <c r="M54" s="95"/>
      <c r="N54" s="95"/>
      <c r="O54" s="95"/>
      <c r="P54" s="95"/>
      <c r="Q54" s="95"/>
      <c r="R54" s="95"/>
    </row>
    <row r="55" spans="1:18" x14ac:dyDescent="0.2">
      <c r="A55" s="95"/>
      <c r="B55" s="95"/>
      <c r="C55" s="95"/>
      <c r="D55" s="95"/>
      <c r="E55" s="95"/>
      <c r="F55" s="95"/>
      <c r="G55" s="95"/>
      <c r="J55" s="95"/>
      <c r="K55" s="95"/>
      <c r="L55" s="95"/>
      <c r="M55" s="95"/>
      <c r="N55" s="95"/>
      <c r="O55" s="95"/>
      <c r="P55" s="95"/>
      <c r="Q55" s="95"/>
      <c r="R55" s="95"/>
    </row>
    <row r="56" spans="1:18" x14ac:dyDescent="0.2">
      <c r="A56" s="95"/>
      <c r="B56" s="95"/>
      <c r="C56" s="95"/>
      <c r="D56" s="95"/>
      <c r="E56" s="95"/>
      <c r="F56" s="95"/>
      <c r="G56" s="95"/>
    </row>
    <row r="57" spans="1:18" x14ac:dyDescent="0.2">
      <c r="A57" s="95"/>
      <c r="B57" s="95"/>
      <c r="C57" s="95"/>
      <c r="D57" s="95"/>
      <c r="E57" s="95"/>
      <c r="F57" s="95"/>
      <c r="G57" s="95"/>
    </row>
  </sheetData>
  <sheetProtection sheet="1" objects="1" scenarios="1"/>
  <mergeCells count="36">
    <mergeCell ref="B23:C23"/>
    <mergeCell ref="B24:C24"/>
    <mergeCell ref="A36:C36"/>
    <mergeCell ref="H36:V36"/>
    <mergeCell ref="B25:C25"/>
    <mergeCell ref="B26:C26"/>
    <mergeCell ref="A27:C27"/>
    <mergeCell ref="T34:U34"/>
    <mergeCell ref="A35:C35"/>
    <mergeCell ref="H35:V35"/>
    <mergeCell ref="B18:C18"/>
    <mergeCell ref="B19:C19"/>
    <mergeCell ref="B20:C20"/>
    <mergeCell ref="B21:C21"/>
    <mergeCell ref="B22:C22"/>
    <mergeCell ref="A6:X6"/>
    <mergeCell ref="A13:X13"/>
    <mergeCell ref="A14:X14"/>
    <mergeCell ref="A16:C16"/>
    <mergeCell ref="D16:D17"/>
    <mergeCell ref="E16:E17"/>
    <mergeCell ref="F16:G16"/>
    <mergeCell ref="H16:I16"/>
    <mergeCell ref="J16:K16"/>
    <mergeCell ref="L16:M16"/>
    <mergeCell ref="N16:O16"/>
    <mergeCell ref="P16:Q16"/>
    <mergeCell ref="R16:T16"/>
    <mergeCell ref="U16:U17"/>
    <mergeCell ref="V16:X16"/>
    <mergeCell ref="B17:C17"/>
    <mergeCell ref="A1:X1"/>
    <mergeCell ref="A2:X2"/>
    <mergeCell ref="A3:X3"/>
    <mergeCell ref="A4:X4"/>
    <mergeCell ref="A5:Q5"/>
  </mergeCells>
  <printOptions horizontalCentered="1"/>
  <pageMargins left="0.11811023622047245" right="0.11811023622047245" top="0.35433070866141736" bottom="0.35433070866141736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A2" workbookViewId="0">
      <selection activeCell="O19" sqref="O19:O25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40.7109375" style="36" customWidth="1"/>
    <col min="4" max="4" width="12.28515625" style="36" customWidth="1"/>
    <col min="5" max="5" width="10.85546875" style="36" customWidth="1"/>
    <col min="6" max="6" width="12" style="36" customWidth="1"/>
    <col min="7" max="7" width="12.28515625" style="36" customWidth="1"/>
    <col min="8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0.570312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ht="12.75" customHeight="1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4" x14ac:dyDescent="0.2">
      <c r="A8" s="379" t="s">
        <v>36</v>
      </c>
      <c r="B8" s="379"/>
      <c r="C8" s="30" t="s">
        <v>410</v>
      </c>
      <c r="D8" s="1"/>
      <c r="E8" s="1"/>
      <c r="F8" s="1"/>
      <c r="G8" s="1"/>
      <c r="H8" s="1"/>
      <c r="I8" s="1"/>
      <c r="J8" s="1"/>
      <c r="K8" s="1"/>
      <c r="L8" s="6"/>
      <c r="M8" s="6"/>
      <c r="N8" s="6"/>
      <c r="O8" s="6"/>
      <c r="P8" s="6"/>
      <c r="Q8" s="6"/>
    </row>
    <row r="9" spans="1:24" x14ac:dyDescent="0.2">
      <c r="A9" s="379" t="s">
        <v>0</v>
      </c>
      <c r="B9" s="379"/>
      <c r="C9" s="30" t="s">
        <v>229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379" t="s">
        <v>63</v>
      </c>
      <c r="B10" s="379"/>
      <c r="C10" s="30" t="s">
        <v>411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379" t="s">
        <v>6</v>
      </c>
      <c r="B11" s="379"/>
      <c r="C11" s="30" t="s">
        <v>412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379" t="s">
        <v>413</v>
      </c>
      <c r="B12" s="379"/>
      <c r="C12" s="30" t="s">
        <v>414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28.5" customHeight="1" x14ac:dyDescent="0.2">
      <c r="A15" s="292" t="s">
        <v>415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51.75" customHeight="1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22.5" customHeight="1" x14ac:dyDescent="0.2">
      <c r="A19" s="127">
        <v>1</v>
      </c>
      <c r="B19" s="380" t="s">
        <v>416</v>
      </c>
      <c r="C19" s="380"/>
      <c r="D19" s="128" t="s">
        <v>417</v>
      </c>
      <c r="E19" s="129">
        <v>0.3</v>
      </c>
      <c r="F19" s="17">
        <f>$F$26*E19</f>
        <v>223354.5</v>
      </c>
      <c r="G19" s="17">
        <f>$G$26*E19</f>
        <v>212658.6</v>
      </c>
      <c r="H19" s="130">
        <f>J19+L19+N19+P19</f>
        <v>270</v>
      </c>
      <c r="I19" s="130">
        <f>K19+M19+O19+Q19</f>
        <v>270</v>
      </c>
      <c r="J19" s="127">
        <v>90</v>
      </c>
      <c r="K19" s="131">
        <v>90</v>
      </c>
      <c r="L19" s="127">
        <v>90</v>
      </c>
      <c r="M19" s="130">
        <v>90</v>
      </c>
      <c r="N19" s="127">
        <v>90</v>
      </c>
      <c r="O19" s="130">
        <v>90</v>
      </c>
      <c r="P19" s="127"/>
      <c r="Q19" s="130"/>
      <c r="R19" s="13">
        <f t="shared" ref="R19:S25" si="0">J19+L19+N19+P19</f>
        <v>270</v>
      </c>
      <c r="S19" s="13">
        <f t="shared" si="0"/>
        <v>270</v>
      </c>
      <c r="T19" s="13">
        <f>S19-R19</f>
        <v>0</v>
      </c>
      <c r="U19" s="25"/>
      <c r="V19" s="130">
        <f>O19/N19*100</f>
        <v>100</v>
      </c>
      <c r="W19" s="130">
        <f>G19/F19*100</f>
        <v>95.211244904400843</v>
      </c>
      <c r="X19" s="130">
        <f>V19/W19*100</f>
        <v>105.02961084103819</v>
      </c>
    </row>
    <row r="20" spans="1:24" ht="35.25" customHeight="1" x14ac:dyDescent="0.2">
      <c r="A20" s="127">
        <v>2</v>
      </c>
      <c r="B20" s="380" t="s">
        <v>418</v>
      </c>
      <c r="C20" s="380"/>
      <c r="D20" s="128" t="s">
        <v>143</v>
      </c>
      <c r="E20" s="129">
        <v>0.1</v>
      </c>
      <c r="F20" s="17">
        <f t="shared" ref="F20:F25" si="1">$F$26*E20</f>
        <v>74451.5</v>
      </c>
      <c r="G20" s="17">
        <f t="shared" ref="G20:G25" si="2">$G$26*E20</f>
        <v>70886.2</v>
      </c>
      <c r="H20" s="130">
        <f t="shared" ref="H20:I26" si="3">J20+L20+N20+P20</f>
        <v>4</v>
      </c>
      <c r="I20" s="130">
        <f t="shared" si="3"/>
        <v>1</v>
      </c>
      <c r="J20" s="127">
        <v>1</v>
      </c>
      <c r="K20" s="131">
        <v>1</v>
      </c>
      <c r="L20" s="127">
        <v>2</v>
      </c>
      <c r="M20" s="130">
        <v>0</v>
      </c>
      <c r="N20" s="127">
        <v>1</v>
      </c>
      <c r="O20" s="130">
        <v>0</v>
      </c>
      <c r="P20" s="127"/>
      <c r="Q20" s="130"/>
      <c r="R20" s="13">
        <f t="shared" si="0"/>
        <v>4</v>
      </c>
      <c r="S20" s="13">
        <f t="shared" si="0"/>
        <v>1</v>
      </c>
      <c r="T20" s="13">
        <f t="shared" ref="T20:T26" si="4">S20-R20</f>
        <v>-3</v>
      </c>
      <c r="U20" s="25"/>
      <c r="V20" s="130">
        <f t="shared" ref="V20:V26" si="5">O20/N20*100</f>
        <v>0</v>
      </c>
      <c r="W20" s="130">
        <f t="shared" ref="W20:W26" si="6">G20/F20*100</f>
        <v>95.211244904400843</v>
      </c>
      <c r="X20" s="130">
        <f t="shared" ref="X20:X26" si="7">V20/W20*100</f>
        <v>0</v>
      </c>
    </row>
    <row r="21" spans="1:24" ht="35.25" customHeight="1" x14ac:dyDescent="0.2">
      <c r="A21" s="127">
        <v>3</v>
      </c>
      <c r="B21" s="380" t="s">
        <v>419</v>
      </c>
      <c r="C21" s="380"/>
      <c r="D21" s="128" t="s">
        <v>89</v>
      </c>
      <c r="E21" s="129">
        <v>0.2</v>
      </c>
      <c r="F21" s="17">
        <f t="shared" si="1"/>
        <v>148903</v>
      </c>
      <c r="G21" s="17">
        <f t="shared" si="2"/>
        <v>141772.4</v>
      </c>
      <c r="H21" s="130">
        <f t="shared" si="3"/>
        <v>9</v>
      </c>
      <c r="I21" s="130">
        <f t="shared" si="3"/>
        <v>7</v>
      </c>
      <c r="J21" s="127">
        <v>3</v>
      </c>
      <c r="K21" s="131">
        <v>3</v>
      </c>
      <c r="L21" s="127">
        <v>3</v>
      </c>
      <c r="M21" s="130">
        <v>1</v>
      </c>
      <c r="N21" s="127">
        <v>3</v>
      </c>
      <c r="O21" s="130">
        <v>3</v>
      </c>
      <c r="P21" s="127"/>
      <c r="Q21" s="130"/>
      <c r="R21" s="13">
        <f t="shared" si="0"/>
        <v>9</v>
      </c>
      <c r="S21" s="13">
        <f t="shared" si="0"/>
        <v>7</v>
      </c>
      <c r="T21" s="13">
        <f t="shared" si="4"/>
        <v>-2</v>
      </c>
      <c r="U21" s="25"/>
      <c r="V21" s="130">
        <f t="shared" si="5"/>
        <v>100</v>
      </c>
      <c r="W21" s="130">
        <f t="shared" si="6"/>
        <v>95.211244904400843</v>
      </c>
      <c r="X21" s="130">
        <f t="shared" si="7"/>
        <v>105.02961084103819</v>
      </c>
    </row>
    <row r="22" spans="1:24" ht="35.25" customHeight="1" x14ac:dyDescent="0.2">
      <c r="A22" s="127">
        <v>4</v>
      </c>
      <c r="B22" s="380" t="s">
        <v>420</v>
      </c>
      <c r="C22" s="380"/>
      <c r="D22" s="128" t="s">
        <v>46</v>
      </c>
      <c r="E22" s="129">
        <v>0.1</v>
      </c>
      <c r="F22" s="17">
        <f t="shared" si="1"/>
        <v>74451.5</v>
      </c>
      <c r="G22" s="17">
        <f t="shared" si="2"/>
        <v>70886.2</v>
      </c>
      <c r="H22" s="130">
        <f t="shared" si="3"/>
        <v>4</v>
      </c>
      <c r="I22" s="130">
        <f t="shared" si="3"/>
        <v>3</v>
      </c>
      <c r="J22" s="127">
        <v>1</v>
      </c>
      <c r="K22" s="131">
        <v>1</v>
      </c>
      <c r="L22" s="127">
        <v>2</v>
      </c>
      <c r="M22" s="130">
        <v>1</v>
      </c>
      <c r="N22" s="127">
        <v>1</v>
      </c>
      <c r="O22" s="130">
        <v>1</v>
      </c>
      <c r="P22" s="127"/>
      <c r="Q22" s="130"/>
      <c r="R22" s="13">
        <f t="shared" si="0"/>
        <v>4</v>
      </c>
      <c r="S22" s="13">
        <f t="shared" si="0"/>
        <v>3</v>
      </c>
      <c r="T22" s="13">
        <f t="shared" si="4"/>
        <v>-1</v>
      </c>
      <c r="U22" s="25"/>
      <c r="V22" s="130">
        <f t="shared" si="5"/>
        <v>100</v>
      </c>
      <c r="W22" s="130">
        <f t="shared" si="6"/>
        <v>95.211244904400843</v>
      </c>
      <c r="X22" s="130">
        <f t="shared" si="7"/>
        <v>105.02961084103819</v>
      </c>
    </row>
    <row r="23" spans="1:24" ht="35.25" customHeight="1" x14ac:dyDescent="0.2">
      <c r="A23" s="127">
        <v>5</v>
      </c>
      <c r="B23" s="380" t="s">
        <v>421</v>
      </c>
      <c r="C23" s="380"/>
      <c r="D23" s="128" t="s">
        <v>71</v>
      </c>
      <c r="E23" s="129">
        <v>0.1</v>
      </c>
      <c r="F23" s="17">
        <f t="shared" si="1"/>
        <v>74451.5</v>
      </c>
      <c r="G23" s="17">
        <f t="shared" si="2"/>
        <v>70886.2</v>
      </c>
      <c r="H23" s="130">
        <f t="shared" si="3"/>
        <v>3</v>
      </c>
      <c r="I23" s="130">
        <f t="shared" si="3"/>
        <v>3</v>
      </c>
      <c r="J23" s="127">
        <v>1</v>
      </c>
      <c r="K23" s="131">
        <v>1</v>
      </c>
      <c r="L23" s="127">
        <v>1</v>
      </c>
      <c r="M23" s="130">
        <v>1</v>
      </c>
      <c r="N23" s="127">
        <v>1</v>
      </c>
      <c r="O23" s="130">
        <v>1</v>
      </c>
      <c r="P23" s="127"/>
      <c r="Q23" s="130"/>
      <c r="R23" s="13">
        <f t="shared" si="0"/>
        <v>3</v>
      </c>
      <c r="S23" s="13">
        <f t="shared" si="0"/>
        <v>3</v>
      </c>
      <c r="T23" s="13">
        <f t="shared" si="4"/>
        <v>0</v>
      </c>
      <c r="U23" s="25"/>
      <c r="V23" s="130">
        <f t="shared" si="5"/>
        <v>100</v>
      </c>
      <c r="W23" s="130">
        <f t="shared" si="6"/>
        <v>95.211244904400843</v>
      </c>
      <c r="X23" s="130">
        <f t="shared" si="7"/>
        <v>105.02961084103819</v>
      </c>
    </row>
    <row r="24" spans="1:24" ht="35.25" customHeight="1" x14ac:dyDescent="0.2">
      <c r="A24" s="127">
        <v>6</v>
      </c>
      <c r="B24" s="380" t="s">
        <v>422</v>
      </c>
      <c r="C24" s="380"/>
      <c r="D24" s="128" t="s">
        <v>71</v>
      </c>
      <c r="E24" s="129">
        <v>0.1</v>
      </c>
      <c r="F24" s="17">
        <f t="shared" si="1"/>
        <v>74451.5</v>
      </c>
      <c r="G24" s="17">
        <f t="shared" si="2"/>
        <v>70886.2</v>
      </c>
      <c r="H24" s="130">
        <f t="shared" si="3"/>
        <v>3</v>
      </c>
      <c r="I24" s="130">
        <f t="shared" si="3"/>
        <v>3</v>
      </c>
      <c r="J24" s="127">
        <v>1</v>
      </c>
      <c r="K24" s="131">
        <v>1</v>
      </c>
      <c r="L24" s="127">
        <v>1</v>
      </c>
      <c r="M24" s="130">
        <v>1</v>
      </c>
      <c r="N24" s="127">
        <v>1</v>
      </c>
      <c r="O24" s="130">
        <v>1</v>
      </c>
      <c r="P24" s="127"/>
      <c r="Q24" s="130"/>
      <c r="R24" s="13">
        <f t="shared" si="0"/>
        <v>3</v>
      </c>
      <c r="S24" s="13">
        <f t="shared" si="0"/>
        <v>3</v>
      </c>
      <c r="T24" s="13">
        <f t="shared" si="4"/>
        <v>0</v>
      </c>
      <c r="U24" s="25"/>
      <c r="V24" s="130">
        <f t="shared" si="5"/>
        <v>100</v>
      </c>
      <c r="W24" s="130">
        <f t="shared" si="6"/>
        <v>95.211244904400843</v>
      </c>
      <c r="X24" s="130">
        <f t="shared" si="7"/>
        <v>105.02961084103819</v>
      </c>
    </row>
    <row r="25" spans="1:24" ht="35.25" customHeight="1" x14ac:dyDescent="0.2">
      <c r="A25" s="127">
        <v>7</v>
      </c>
      <c r="B25" s="380" t="s">
        <v>423</v>
      </c>
      <c r="C25" s="380"/>
      <c r="D25" s="128" t="s">
        <v>44</v>
      </c>
      <c r="E25" s="129">
        <v>0.1</v>
      </c>
      <c r="F25" s="17">
        <f t="shared" si="1"/>
        <v>74451.5</v>
      </c>
      <c r="G25" s="17">
        <f t="shared" si="2"/>
        <v>70886.2</v>
      </c>
      <c r="H25" s="130">
        <f t="shared" si="3"/>
        <v>9</v>
      </c>
      <c r="I25" s="130">
        <f t="shared" si="3"/>
        <v>9</v>
      </c>
      <c r="J25" s="127">
        <v>3</v>
      </c>
      <c r="K25" s="131">
        <v>3</v>
      </c>
      <c r="L25" s="127">
        <v>3</v>
      </c>
      <c r="M25" s="130">
        <v>3</v>
      </c>
      <c r="N25" s="127">
        <v>3</v>
      </c>
      <c r="O25" s="130">
        <v>3</v>
      </c>
      <c r="P25" s="127"/>
      <c r="Q25" s="130"/>
      <c r="R25" s="13">
        <f t="shared" si="0"/>
        <v>9</v>
      </c>
      <c r="S25" s="13">
        <f t="shared" si="0"/>
        <v>9</v>
      </c>
      <c r="T25" s="13">
        <f t="shared" si="4"/>
        <v>0</v>
      </c>
      <c r="U25" s="25"/>
      <c r="V25" s="130">
        <f t="shared" si="5"/>
        <v>100</v>
      </c>
      <c r="W25" s="130">
        <f t="shared" si="6"/>
        <v>95.211244904400843</v>
      </c>
      <c r="X25" s="130">
        <f t="shared" si="7"/>
        <v>105.02961084103819</v>
      </c>
    </row>
    <row r="26" spans="1:24" s="1" customFormat="1" ht="36.75" customHeight="1" x14ac:dyDescent="0.2">
      <c r="A26" s="298" t="s">
        <v>24</v>
      </c>
      <c r="B26" s="299"/>
      <c r="C26" s="300"/>
      <c r="D26" s="18"/>
      <c r="E26" s="59">
        <f>SUM(E19:E25)</f>
        <v>1</v>
      </c>
      <c r="F26" s="19">
        <f>SEGUIMIENTO!D27</f>
        <v>744515</v>
      </c>
      <c r="G26" s="19">
        <f>SEGUIMIENTO!E27</f>
        <v>708862</v>
      </c>
      <c r="H26" s="18">
        <f>SUM(H19:H25)</f>
        <v>302</v>
      </c>
      <c r="I26" s="132">
        <f t="shared" si="3"/>
        <v>296</v>
      </c>
      <c r="J26" s="18">
        <f t="shared" ref="J26:Q26" si="8">SUM(J19:J25)</f>
        <v>100</v>
      </c>
      <c r="K26" s="18">
        <f t="shared" si="8"/>
        <v>100</v>
      </c>
      <c r="L26" s="18">
        <f t="shared" si="8"/>
        <v>102</v>
      </c>
      <c r="M26" s="18">
        <f t="shared" si="8"/>
        <v>97</v>
      </c>
      <c r="N26" s="18">
        <f t="shared" si="8"/>
        <v>100</v>
      </c>
      <c r="O26" s="18">
        <f t="shared" si="8"/>
        <v>99</v>
      </c>
      <c r="P26" s="18">
        <f t="shared" si="8"/>
        <v>0</v>
      </c>
      <c r="Q26" s="18">
        <f t="shared" si="8"/>
        <v>0</v>
      </c>
      <c r="R26" s="14">
        <f>J26+L26+N26+P26</f>
        <v>302</v>
      </c>
      <c r="S26" s="14">
        <f>K26+M26+O26+Q26</f>
        <v>296</v>
      </c>
      <c r="T26" s="14">
        <f t="shared" si="4"/>
        <v>-6</v>
      </c>
      <c r="U26" s="14"/>
      <c r="V26" s="130">
        <f t="shared" si="5"/>
        <v>99</v>
      </c>
      <c r="W26" s="130">
        <f t="shared" si="6"/>
        <v>95.211244904400843</v>
      </c>
      <c r="X26" s="130">
        <f t="shared" si="7"/>
        <v>103.9793147326278</v>
      </c>
    </row>
    <row r="27" spans="1:24" s="6" customFormat="1" ht="14.25" customHeight="1" x14ac:dyDescent="0.2">
      <c r="F27" s="10"/>
    </row>
    <row r="28" spans="1:24" s="6" customFormat="1" ht="14.25" customHeight="1" x14ac:dyDescent="0.2">
      <c r="B28" s="11" t="s">
        <v>25</v>
      </c>
      <c r="F28" s="10"/>
      <c r="H28" s="6" t="s">
        <v>26</v>
      </c>
    </row>
    <row r="29" spans="1:24" x14ac:dyDescent="0.2">
      <c r="J29" s="95"/>
      <c r="K29" s="95"/>
      <c r="L29" s="95"/>
      <c r="M29" s="95"/>
      <c r="N29" s="95"/>
      <c r="O29" s="95"/>
      <c r="P29" s="95"/>
    </row>
    <row r="30" spans="1:24" x14ac:dyDescent="0.2">
      <c r="J30" s="95"/>
      <c r="K30" s="95"/>
      <c r="L30" s="95"/>
      <c r="M30" s="95"/>
      <c r="N30" s="95"/>
      <c r="O30" s="95"/>
      <c r="P30" s="95"/>
    </row>
    <row r="31" spans="1:24" x14ac:dyDescent="0.2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50"/>
      <c r="U31" s="50"/>
      <c r="V31" s="317"/>
      <c r="W31" s="317"/>
      <c r="X31" s="6"/>
    </row>
    <row r="32" spans="1:24" x14ac:dyDescent="0.2">
      <c r="C32" s="289" t="s">
        <v>57</v>
      </c>
      <c r="D32" s="289"/>
      <c r="E32" s="289"/>
      <c r="F32" s="6"/>
      <c r="G32" s="6"/>
      <c r="H32" s="6"/>
      <c r="I32" s="6"/>
      <c r="J32" s="287" t="s">
        <v>286</v>
      </c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</row>
    <row r="33" spans="3:24" x14ac:dyDescent="0.2">
      <c r="C33" s="287" t="s">
        <v>56</v>
      </c>
      <c r="D33" s="287"/>
      <c r="E33" s="287"/>
      <c r="F33" s="6"/>
      <c r="G33" s="6"/>
      <c r="H33" s="6"/>
      <c r="I33" s="6"/>
      <c r="J33" s="287" t="s">
        <v>116</v>
      </c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</row>
  </sheetData>
  <sheetProtection sheet="1" objects="1" scenarios="1"/>
  <mergeCells count="39">
    <mergeCell ref="V31:W31"/>
    <mergeCell ref="C32:E32"/>
    <mergeCell ref="J32:X32"/>
    <mergeCell ref="C33:E33"/>
    <mergeCell ref="J33:X33"/>
    <mergeCell ref="A26:C26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B25:C25"/>
    <mergeCell ref="A12:B12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A6:X6"/>
    <mergeCell ref="A8:B8"/>
    <mergeCell ref="A9:B9"/>
    <mergeCell ref="A10:B10"/>
    <mergeCell ref="A11:B11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opLeftCell="A8" workbookViewId="0">
      <selection activeCell="O19" sqref="O19:O25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40.7109375" style="36" customWidth="1"/>
    <col min="4" max="4" width="12.28515625" style="36" customWidth="1"/>
    <col min="5" max="5" width="10.42578125" style="36" customWidth="1"/>
    <col min="6" max="6" width="12.5703125" style="36" customWidth="1"/>
    <col min="7" max="7" width="13.140625" style="36" customWidth="1"/>
    <col min="8" max="8" width="10.7109375" style="36" hidden="1" customWidth="1"/>
    <col min="9" max="9" width="9.28515625" style="36" hidden="1" customWidth="1"/>
    <col min="10" max="10" width="10.140625" style="36" hidden="1" customWidth="1"/>
    <col min="11" max="11" width="9.28515625" style="36" hidden="1" customWidth="1"/>
    <col min="12" max="12" width="10.42578125" style="36" hidden="1" customWidth="1"/>
    <col min="13" max="13" width="9.28515625" style="36" hidden="1" customWidth="1"/>
    <col min="14" max="14" width="9.5703125" style="36" customWidth="1"/>
    <col min="15" max="15" width="9.28515625" style="36" customWidth="1"/>
    <col min="16" max="16" width="10.140625" style="36" hidden="1" customWidth="1"/>
    <col min="17" max="17" width="9.28515625" style="36" hidden="1" customWidth="1"/>
    <col min="18" max="20" width="9.28515625" style="36" customWidth="1"/>
    <col min="21" max="21" width="23.85546875" style="36" customWidth="1"/>
    <col min="22" max="24" width="8.85546875" style="36" customWidth="1"/>
    <col min="25" max="25" width="11.42578125" style="36" customWidth="1"/>
    <col min="26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ht="12.75" customHeight="1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379" t="s">
        <v>36</v>
      </c>
      <c r="B8" s="379"/>
      <c r="C8" s="30" t="s">
        <v>410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379" t="s">
        <v>0</v>
      </c>
      <c r="B9" s="379"/>
      <c r="C9" s="30" t="s">
        <v>229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379" t="s">
        <v>63</v>
      </c>
      <c r="B10" s="379"/>
      <c r="C10" s="30" t="s">
        <v>424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379" t="s">
        <v>6</v>
      </c>
      <c r="B11" s="379"/>
      <c r="C11" s="30" t="s">
        <v>425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379" t="s">
        <v>413</v>
      </c>
      <c r="B12" s="379"/>
      <c r="C12" s="30" t="s">
        <v>414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28.5" customHeight="1" x14ac:dyDescent="0.2">
      <c r="A15" s="292" t="s">
        <v>415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19.5" customHeight="1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5" customHeight="1" x14ac:dyDescent="0.2">
      <c r="A19" s="127">
        <v>1</v>
      </c>
      <c r="B19" s="380" t="s">
        <v>416</v>
      </c>
      <c r="C19" s="380"/>
      <c r="D19" s="128" t="s">
        <v>417</v>
      </c>
      <c r="E19" s="129">
        <v>0.3</v>
      </c>
      <c r="F19" s="17">
        <f>$F$26*E19</f>
        <v>152812.79999999999</v>
      </c>
      <c r="G19" s="17">
        <f>$G$26*E19</f>
        <v>135597</v>
      </c>
      <c r="H19" s="130">
        <f>J19+L19+N19+P19</f>
        <v>270</v>
      </c>
      <c r="I19" s="130">
        <f>K19+M19+O19+Q19</f>
        <v>270</v>
      </c>
      <c r="J19" s="127">
        <v>90</v>
      </c>
      <c r="K19" s="131">
        <v>90</v>
      </c>
      <c r="L19" s="127">
        <v>90</v>
      </c>
      <c r="M19" s="130">
        <v>90</v>
      </c>
      <c r="N19" s="127">
        <v>90</v>
      </c>
      <c r="O19" s="130">
        <v>90</v>
      </c>
      <c r="P19" s="127"/>
      <c r="Q19" s="130"/>
      <c r="R19" s="13">
        <f t="shared" ref="R19:S26" si="0">J19+L19+N19+P19</f>
        <v>270</v>
      </c>
      <c r="S19" s="13">
        <f t="shared" si="0"/>
        <v>270</v>
      </c>
      <c r="T19" s="13">
        <f>S19-R19</f>
        <v>0</v>
      </c>
      <c r="U19" s="133"/>
      <c r="V19" s="130">
        <f>O19/N19*100</f>
        <v>100</v>
      </c>
      <c r="W19" s="130">
        <f>G19/F19*100</f>
        <v>88.734058927000888</v>
      </c>
      <c r="X19" s="130">
        <f>V19/W19*100</f>
        <v>112.69629859067678</v>
      </c>
    </row>
    <row r="20" spans="1:24" ht="45" customHeight="1" x14ac:dyDescent="0.2">
      <c r="A20" s="127">
        <v>2</v>
      </c>
      <c r="B20" s="380" t="s">
        <v>426</v>
      </c>
      <c r="C20" s="380"/>
      <c r="D20" s="128" t="s">
        <v>143</v>
      </c>
      <c r="E20" s="129">
        <v>0.1</v>
      </c>
      <c r="F20" s="17">
        <f t="shared" ref="F20:F25" si="1">$F$26*E20</f>
        <v>50937.600000000006</v>
      </c>
      <c r="G20" s="17">
        <f t="shared" ref="G20:G25" si="2">$G$26*E20</f>
        <v>45199</v>
      </c>
      <c r="H20" s="130">
        <f t="shared" ref="H20:I25" si="3">J20+L20+N20+P20</f>
        <v>4</v>
      </c>
      <c r="I20" s="130">
        <f t="shared" si="3"/>
        <v>1</v>
      </c>
      <c r="J20" s="127">
        <v>1</v>
      </c>
      <c r="K20" s="131">
        <v>1</v>
      </c>
      <c r="L20" s="127">
        <v>2</v>
      </c>
      <c r="M20" s="130">
        <v>0</v>
      </c>
      <c r="N20" s="127">
        <v>1</v>
      </c>
      <c r="O20" s="130">
        <v>0</v>
      </c>
      <c r="P20" s="127"/>
      <c r="Q20" s="130"/>
      <c r="R20" s="13">
        <f t="shared" si="0"/>
        <v>4</v>
      </c>
      <c r="S20" s="13">
        <f t="shared" si="0"/>
        <v>1</v>
      </c>
      <c r="T20" s="13">
        <f t="shared" ref="T20:T26" si="4">S20-R20</f>
        <v>-3</v>
      </c>
      <c r="U20" s="133"/>
      <c r="V20" s="130">
        <f t="shared" ref="V20:V26" si="5">O20/N20*100</f>
        <v>0</v>
      </c>
      <c r="W20" s="130">
        <f t="shared" ref="W20:W26" si="6">G20/F20*100</f>
        <v>88.734058927000873</v>
      </c>
      <c r="X20" s="130">
        <f t="shared" ref="X20:X26" si="7">V20/W20*100</f>
        <v>0</v>
      </c>
    </row>
    <row r="21" spans="1:24" ht="45" customHeight="1" x14ac:dyDescent="0.2">
      <c r="A21" s="127">
        <v>3</v>
      </c>
      <c r="B21" s="380" t="s">
        <v>419</v>
      </c>
      <c r="C21" s="380"/>
      <c r="D21" s="128" t="s">
        <v>89</v>
      </c>
      <c r="E21" s="129">
        <v>0.2</v>
      </c>
      <c r="F21" s="17">
        <f t="shared" si="1"/>
        <v>101875.20000000001</v>
      </c>
      <c r="G21" s="17">
        <f t="shared" si="2"/>
        <v>90398</v>
      </c>
      <c r="H21" s="130">
        <f t="shared" si="3"/>
        <v>9</v>
      </c>
      <c r="I21" s="130">
        <f t="shared" si="3"/>
        <v>7</v>
      </c>
      <c r="J21" s="127">
        <v>3</v>
      </c>
      <c r="K21" s="131">
        <v>3</v>
      </c>
      <c r="L21" s="127">
        <v>3</v>
      </c>
      <c r="M21" s="130">
        <v>1</v>
      </c>
      <c r="N21" s="127">
        <v>3</v>
      </c>
      <c r="O21" s="130">
        <v>3</v>
      </c>
      <c r="P21" s="127"/>
      <c r="Q21" s="130"/>
      <c r="R21" s="13">
        <f t="shared" si="0"/>
        <v>9</v>
      </c>
      <c r="S21" s="13">
        <f t="shared" si="0"/>
        <v>7</v>
      </c>
      <c r="T21" s="13">
        <f t="shared" si="4"/>
        <v>-2</v>
      </c>
      <c r="U21" s="133"/>
      <c r="V21" s="130">
        <f t="shared" si="5"/>
        <v>100</v>
      </c>
      <c r="W21" s="130">
        <f t="shared" si="6"/>
        <v>88.734058927000873</v>
      </c>
      <c r="X21" s="130">
        <f t="shared" si="7"/>
        <v>112.6962985906768</v>
      </c>
    </row>
    <row r="22" spans="1:24" ht="45" customHeight="1" x14ac:dyDescent="0.2">
      <c r="A22" s="127">
        <v>4</v>
      </c>
      <c r="B22" s="380" t="s">
        <v>420</v>
      </c>
      <c r="C22" s="380"/>
      <c r="D22" s="128" t="s">
        <v>46</v>
      </c>
      <c r="E22" s="129">
        <v>0.1</v>
      </c>
      <c r="F22" s="17">
        <f t="shared" si="1"/>
        <v>50937.600000000006</v>
      </c>
      <c r="G22" s="17">
        <f t="shared" si="2"/>
        <v>45199</v>
      </c>
      <c r="H22" s="130">
        <f t="shared" si="3"/>
        <v>4</v>
      </c>
      <c r="I22" s="130">
        <f t="shared" si="3"/>
        <v>3</v>
      </c>
      <c r="J22" s="127">
        <v>1</v>
      </c>
      <c r="K22" s="131">
        <v>1</v>
      </c>
      <c r="L22" s="127">
        <v>2</v>
      </c>
      <c r="M22" s="130">
        <v>1</v>
      </c>
      <c r="N22" s="127">
        <v>1</v>
      </c>
      <c r="O22" s="130">
        <v>1</v>
      </c>
      <c r="P22" s="127"/>
      <c r="Q22" s="130"/>
      <c r="R22" s="13">
        <f t="shared" si="0"/>
        <v>4</v>
      </c>
      <c r="S22" s="13">
        <f t="shared" si="0"/>
        <v>3</v>
      </c>
      <c r="T22" s="13">
        <f t="shared" si="4"/>
        <v>-1</v>
      </c>
      <c r="U22" s="133"/>
      <c r="V22" s="130">
        <f t="shared" si="5"/>
        <v>100</v>
      </c>
      <c r="W22" s="130">
        <f t="shared" si="6"/>
        <v>88.734058927000873</v>
      </c>
      <c r="X22" s="130">
        <f t="shared" si="7"/>
        <v>112.6962985906768</v>
      </c>
    </row>
    <row r="23" spans="1:24" ht="45" customHeight="1" x14ac:dyDescent="0.2">
      <c r="A23" s="127">
        <v>5</v>
      </c>
      <c r="B23" s="380" t="s">
        <v>427</v>
      </c>
      <c r="C23" s="380"/>
      <c r="D23" s="128" t="s">
        <v>71</v>
      </c>
      <c r="E23" s="129">
        <v>0.1</v>
      </c>
      <c r="F23" s="17">
        <f t="shared" si="1"/>
        <v>50937.600000000006</v>
      </c>
      <c r="G23" s="17">
        <f t="shared" si="2"/>
        <v>45199</v>
      </c>
      <c r="H23" s="130">
        <f t="shared" si="3"/>
        <v>3</v>
      </c>
      <c r="I23" s="130">
        <f t="shared" si="3"/>
        <v>3</v>
      </c>
      <c r="J23" s="127">
        <v>1</v>
      </c>
      <c r="K23" s="131">
        <v>1</v>
      </c>
      <c r="L23" s="127">
        <v>1</v>
      </c>
      <c r="M23" s="130">
        <v>1</v>
      </c>
      <c r="N23" s="127">
        <v>1</v>
      </c>
      <c r="O23" s="130">
        <v>1</v>
      </c>
      <c r="P23" s="127"/>
      <c r="Q23" s="130"/>
      <c r="R23" s="13">
        <f t="shared" si="0"/>
        <v>3</v>
      </c>
      <c r="S23" s="13">
        <f t="shared" si="0"/>
        <v>3</v>
      </c>
      <c r="T23" s="13">
        <f t="shared" si="4"/>
        <v>0</v>
      </c>
      <c r="U23" s="133"/>
      <c r="V23" s="130">
        <f t="shared" si="5"/>
        <v>100</v>
      </c>
      <c r="W23" s="130">
        <f t="shared" si="6"/>
        <v>88.734058927000873</v>
      </c>
      <c r="X23" s="130">
        <f t="shared" si="7"/>
        <v>112.6962985906768</v>
      </c>
    </row>
    <row r="24" spans="1:24" ht="45" customHeight="1" x14ac:dyDescent="0.2">
      <c r="A24" s="127">
        <v>6</v>
      </c>
      <c r="B24" s="380" t="s">
        <v>422</v>
      </c>
      <c r="C24" s="380"/>
      <c r="D24" s="128" t="s">
        <v>71</v>
      </c>
      <c r="E24" s="129">
        <v>0.1</v>
      </c>
      <c r="F24" s="17">
        <f t="shared" si="1"/>
        <v>50937.600000000006</v>
      </c>
      <c r="G24" s="17">
        <f t="shared" si="2"/>
        <v>45199</v>
      </c>
      <c r="H24" s="130">
        <f t="shared" si="3"/>
        <v>3</v>
      </c>
      <c r="I24" s="130">
        <f t="shared" si="3"/>
        <v>3</v>
      </c>
      <c r="J24" s="127">
        <v>1</v>
      </c>
      <c r="K24" s="131">
        <v>1</v>
      </c>
      <c r="L24" s="127">
        <v>1</v>
      </c>
      <c r="M24" s="130">
        <v>1</v>
      </c>
      <c r="N24" s="127">
        <v>1</v>
      </c>
      <c r="O24" s="130">
        <v>1</v>
      </c>
      <c r="P24" s="127"/>
      <c r="Q24" s="130"/>
      <c r="R24" s="13">
        <f t="shared" si="0"/>
        <v>3</v>
      </c>
      <c r="S24" s="13">
        <f t="shared" si="0"/>
        <v>3</v>
      </c>
      <c r="T24" s="13">
        <f t="shared" si="4"/>
        <v>0</v>
      </c>
      <c r="U24" s="133"/>
      <c r="V24" s="130">
        <f t="shared" si="5"/>
        <v>100</v>
      </c>
      <c r="W24" s="130">
        <f t="shared" si="6"/>
        <v>88.734058927000873</v>
      </c>
      <c r="X24" s="130">
        <f t="shared" si="7"/>
        <v>112.6962985906768</v>
      </c>
    </row>
    <row r="25" spans="1:24" ht="45" customHeight="1" x14ac:dyDescent="0.2">
      <c r="A25" s="127">
        <v>7</v>
      </c>
      <c r="B25" s="380" t="s">
        <v>423</v>
      </c>
      <c r="C25" s="380"/>
      <c r="D25" s="128" t="s">
        <v>44</v>
      </c>
      <c r="E25" s="129">
        <v>0.1</v>
      </c>
      <c r="F25" s="17">
        <f t="shared" si="1"/>
        <v>50937.600000000006</v>
      </c>
      <c r="G25" s="17">
        <f t="shared" si="2"/>
        <v>45199</v>
      </c>
      <c r="H25" s="130">
        <f t="shared" si="3"/>
        <v>9</v>
      </c>
      <c r="I25" s="130">
        <f t="shared" si="3"/>
        <v>9</v>
      </c>
      <c r="J25" s="127">
        <v>3</v>
      </c>
      <c r="K25" s="131">
        <v>3</v>
      </c>
      <c r="L25" s="127">
        <v>3</v>
      </c>
      <c r="M25" s="130">
        <v>3</v>
      </c>
      <c r="N25" s="127">
        <v>3</v>
      </c>
      <c r="O25" s="130">
        <v>3</v>
      </c>
      <c r="P25" s="127"/>
      <c r="Q25" s="130"/>
      <c r="R25" s="13">
        <f t="shared" si="0"/>
        <v>9</v>
      </c>
      <c r="S25" s="13">
        <f t="shared" si="0"/>
        <v>9</v>
      </c>
      <c r="T25" s="13">
        <f t="shared" si="4"/>
        <v>0</v>
      </c>
      <c r="U25" s="133"/>
      <c r="V25" s="130">
        <f t="shared" si="5"/>
        <v>100</v>
      </c>
      <c r="W25" s="130">
        <f t="shared" si="6"/>
        <v>88.734058927000873</v>
      </c>
      <c r="X25" s="130">
        <f t="shared" si="7"/>
        <v>112.6962985906768</v>
      </c>
    </row>
    <row r="26" spans="1:24" s="1" customFormat="1" ht="36.75" customHeight="1" x14ac:dyDescent="0.2">
      <c r="A26" s="298" t="s">
        <v>24</v>
      </c>
      <c r="B26" s="299"/>
      <c r="C26" s="300"/>
      <c r="D26" s="18"/>
      <c r="E26" s="91">
        <f>SUM(E19:E25)</f>
        <v>1</v>
      </c>
      <c r="F26" s="40">
        <f>SEGUIMIENTO!D28</f>
        <v>509376</v>
      </c>
      <c r="G26" s="40">
        <f>SEGUIMIENTO!E28</f>
        <v>451990</v>
      </c>
      <c r="H26" s="18">
        <f t="shared" ref="H26:Q26" si="8">SUM(H19:H25)</f>
        <v>302</v>
      </c>
      <c r="I26" s="18">
        <f t="shared" si="8"/>
        <v>296</v>
      </c>
      <c r="J26" s="18">
        <f t="shared" si="8"/>
        <v>100</v>
      </c>
      <c r="K26" s="18">
        <f t="shared" si="8"/>
        <v>100</v>
      </c>
      <c r="L26" s="18">
        <f t="shared" si="8"/>
        <v>102</v>
      </c>
      <c r="M26" s="18">
        <f t="shared" si="8"/>
        <v>97</v>
      </c>
      <c r="N26" s="18">
        <f t="shared" si="8"/>
        <v>100</v>
      </c>
      <c r="O26" s="18">
        <f t="shared" si="8"/>
        <v>99</v>
      </c>
      <c r="P26" s="18">
        <f t="shared" si="8"/>
        <v>0</v>
      </c>
      <c r="Q26" s="18">
        <f t="shared" si="8"/>
        <v>0</v>
      </c>
      <c r="R26" s="14">
        <f t="shared" si="0"/>
        <v>302</v>
      </c>
      <c r="S26" s="14">
        <f t="shared" si="0"/>
        <v>296</v>
      </c>
      <c r="T26" s="14">
        <f t="shared" si="4"/>
        <v>-6</v>
      </c>
      <c r="U26" s="14"/>
      <c r="V26" s="130">
        <f t="shared" si="5"/>
        <v>99</v>
      </c>
      <c r="W26" s="130">
        <f t="shared" si="6"/>
        <v>88.734058927000888</v>
      </c>
      <c r="X26" s="130">
        <f t="shared" si="7"/>
        <v>111.56933560477</v>
      </c>
    </row>
    <row r="27" spans="1:24" s="6" customFormat="1" ht="14.25" customHeight="1" x14ac:dyDescent="0.2">
      <c r="F27" s="10"/>
    </row>
    <row r="28" spans="1:24" s="6" customFormat="1" ht="14.25" customHeight="1" x14ac:dyDescent="0.2">
      <c r="B28" s="11" t="s">
        <v>25</v>
      </c>
      <c r="F28" s="10"/>
      <c r="H28" s="6" t="s">
        <v>26</v>
      </c>
      <c r="R28" s="36"/>
      <c r="S28" s="36"/>
      <c r="T28" s="36"/>
      <c r="U28" s="36"/>
    </row>
    <row r="29" spans="1:24" x14ac:dyDescent="0.2">
      <c r="J29" s="95"/>
      <c r="K29" s="95"/>
      <c r="L29" s="95"/>
      <c r="M29" s="95"/>
      <c r="N29" s="95"/>
      <c r="O29" s="95"/>
      <c r="P29" s="95"/>
    </row>
    <row r="30" spans="1:24" x14ac:dyDescent="0.2">
      <c r="J30" s="95"/>
      <c r="K30" s="95"/>
      <c r="L30" s="95"/>
      <c r="M30" s="95"/>
      <c r="N30" s="95"/>
      <c r="O30" s="95"/>
      <c r="P30" s="95"/>
    </row>
    <row r="31" spans="1:24" x14ac:dyDescent="0.2">
      <c r="J31" s="95"/>
      <c r="K31" s="95"/>
      <c r="L31" s="95"/>
      <c r="M31" s="95"/>
      <c r="N31" s="95"/>
      <c r="O31" s="95"/>
      <c r="P31" s="95"/>
    </row>
    <row r="32" spans="1:24" x14ac:dyDescent="0.2">
      <c r="J32" s="95"/>
      <c r="K32" s="95"/>
      <c r="L32" s="95"/>
      <c r="M32" s="95"/>
      <c r="N32" s="95"/>
      <c r="O32" s="95"/>
      <c r="P32" s="95"/>
    </row>
    <row r="33" spans="1:22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50"/>
      <c r="S33" s="50"/>
      <c r="T33" s="317"/>
      <c r="U33" s="317"/>
      <c r="V33" s="6"/>
    </row>
    <row r="34" spans="1:22" x14ac:dyDescent="0.2">
      <c r="A34" s="289" t="s">
        <v>57</v>
      </c>
      <c r="B34" s="289"/>
      <c r="C34" s="289"/>
      <c r="D34" s="6"/>
      <c r="E34" s="6"/>
      <c r="F34" s="6"/>
      <c r="G34" s="6"/>
      <c r="H34" s="287" t="s">
        <v>286</v>
      </c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</row>
    <row r="35" spans="1:22" x14ac:dyDescent="0.2">
      <c r="A35" s="287" t="s">
        <v>56</v>
      </c>
      <c r="B35" s="287"/>
      <c r="C35" s="287"/>
      <c r="D35" s="6"/>
      <c r="E35" s="6"/>
      <c r="F35" s="6"/>
      <c r="G35" s="6"/>
      <c r="H35" s="287" t="s">
        <v>116</v>
      </c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</row>
  </sheetData>
  <sheetProtection sheet="1" objects="1" scenarios="1"/>
  <mergeCells count="39">
    <mergeCell ref="T33:U33"/>
    <mergeCell ref="A34:C34"/>
    <mergeCell ref="H34:V34"/>
    <mergeCell ref="A35:C35"/>
    <mergeCell ref="H35:V35"/>
    <mergeCell ref="A26:C26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B25:C25"/>
    <mergeCell ref="A12:B12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A6:X6"/>
    <mergeCell ref="A8:B8"/>
    <mergeCell ref="A9:B9"/>
    <mergeCell ref="A10:B10"/>
    <mergeCell ref="A11:B11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55118110236220474" bottom="0.35433070866141736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opLeftCell="A2" workbookViewId="0">
      <selection activeCell="O19" sqref="O19:O25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40.7109375" style="36" customWidth="1"/>
    <col min="4" max="5" width="12.28515625" style="36" customWidth="1"/>
    <col min="6" max="6" width="12.140625" style="36" customWidth="1"/>
    <col min="7" max="7" width="12" style="36" customWidth="1"/>
    <col min="8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0.4257812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t="12.75" hidden="1" customHeight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379" t="s">
        <v>36</v>
      </c>
      <c r="B8" s="379"/>
      <c r="C8" s="30" t="s">
        <v>410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379" t="s">
        <v>0</v>
      </c>
      <c r="B9" s="379"/>
      <c r="C9" s="30" t="s">
        <v>229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379" t="s">
        <v>63</v>
      </c>
      <c r="B10" s="379"/>
      <c r="C10" s="30" t="s">
        <v>428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379" t="s">
        <v>6</v>
      </c>
      <c r="B11" s="379"/>
      <c r="C11" s="30" t="s">
        <v>412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379" t="s">
        <v>413</v>
      </c>
      <c r="B12" s="379"/>
      <c r="C12" s="30" t="s">
        <v>414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26.25" customHeight="1" x14ac:dyDescent="0.2">
      <c r="A15" s="292" t="s">
        <v>415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5" customHeight="1" x14ac:dyDescent="0.2">
      <c r="A19" s="127">
        <v>1</v>
      </c>
      <c r="B19" s="380" t="s">
        <v>416</v>
      </c>
      <c r="C19" s="380"/>
      <c r="D19" s="128" t="s">
        <v>417</v>
      </c>
      <c r="E19" s="129">
        <v>0.3</v>
      </c>
      <c r="F19" s="17">
        <f>$F$26*E19</f>
        <v>199994.4</v>
      </c>
      <c r="G19" s="17">
        <f>$G$26*E19</f>
        <v>183507.6</v>
      </c>
      <c r="H19" s="130">
        <f>J19+L19+N19+P19</f>
        <v>270</v>
      </c>
      <c r="I19" s="130">
        <f>K19+M19+O19+Q19</f>
        <v>270</v>
      </c>
      <c r="J19" s="127">
        <v>90</v>
      </c>
      <c r="K19" s="131">
        <v>90</v>
      </c>
      <c r="L19" s="127">
        <v>90</v>
      </c>
      <c r="M19" s="130">
        <v>90</v>
      </c>
      <c r="N19" s="127">
        <v>90</v>
      </c>
      <c r="O19" s="275">
        <v>90</v>
      </c>
      <c r="P19" s="127"/>
      <c r="Q19" s="130"/>
      <c r="R19" s="13">
        <f t="shared" ref="R19:S26" si="0">J19+L19+N19+P19</f>
        <v>270</v>
      </c>
      <c r="S19" s="13">
        <f t="shared" si="0"/>
        <v>270</v>
      </c>
      <c r="T19" s="13">
        <f>S19-R19</f>
        <v>0</v>
      </c>
      <c r="U19" s="25"/>
      <c r="V19" s="130">
        <f>O19/N19*100</f>
        <v>100</v>
      </c>
      <c r="W19" s="130">
        <f>G19/F19*100</f>
        <v>91.756369178336996</v>
      </c>
      <c r="X19" s="56">
        <f>V19/W19*100</f>
        <v>108.98426005244468</v>
      </c>
    </row>
    <row r="20" spans="1:24" ht="45" customHeight="1" x14ac:dyDescent="0.2">
      <c r="A20" s="127">
        <v>2</v>
      </c>
      <c r="B20" s="380" t="s">
        <v>426</v>
      </c>
      <c r="C20" s="380"/>
      <c r="D20" s="128" t="s">
        <v>143</v>
      </c>
      <c r="E20" s="129">
        <v>0.1</v>
      </c>
      <c r="F20" s="17">
        <f t="shared" ref="F20:F25" si="1">$F$26*E20</f>
        <v>66664.800000000003</v>
      </c>
      <c r="G20" s="17">
        <f t="shared" ref="G20:G25" si="2">$G$26*E20</f>
        <v>61169.200000000004</v>
      </c>
      <c r="H20" s="130">
        <f t="shared" ref="H20:I25" si="3">J20+L20+N20+P20</f>
        <v>4</v>
      </c>
      <c r="I20" s="130">
        <f t="shared" si="3"/>
        <v>1</v>
      </c>
      <c r="J20" s="127">
        <v>1</v>
      </c>
      <c r="K20" s="131">
        <v>1</v>
      </c>
      <c r="L20" s="127">
        <v>2</v>
      </c>
      <c r="M20" s="130">
        <v>0</v>
      </c>
      <c r="N20" s="127">
        <v>1</v>
      </c>
      <c r="O20" s="275">
        <v>0</v>
      </c>
      <c r="P20" s="127"/>
      <c r="Q20" s="130"/>
      <c r="R20" s="13">
        <f t="shared" si="0"/>
        <v>4</v>
      </c>
      <c r="S20" s="13">
        <f t="shared" si="0"/>
        <v>1</v>
      </c>
      <c r="T20" s="13">
        <f t="shared" ref="T20:T26" si="4">S20-R20</f>
        <v>-3</v>
      </c>
      <c r="U20" s="25"/>
      <c r="V20" s="130">
        <f t="shared" ref="V20:V26" si="5">O20/N20*100</f>
        <v>0</v>
      </c>
      <c r="W20" s="130">
        <f t="shared" ref="W20:W26" si="6">G20/F20*100</f>
        <v>91.756369178336996</v>
      </c>
      <c r="X20" s="56">
        <f t="shared" ref="X20:X26" si="7">V20/W20*100</f>
        <v>0</v>
      </c>
    </row>
    <row r="21" spans="1:24" ht="45" customHeight="1" x14ac:dyDescent="0.2">
      <c r="A21" s="127">
        <v>3</v>
      </c>
      <c r="B21" s="380" t="s">
        <v>419</v>
      </c>
      <c r="C21" s="380"/>
      <c r="D21" s="128" t="s">
        <v>89</v>
      </c>
      <c r="E21" s="129">
        <v>0.2</v>
      </c>
      <c r="F21" s="17">
        <f t="shared" si="1"/>
        <v>133329.60000000001</v>
      </c>
      <c r="G21" s="17">
        <f t="shared" si="2"/>
        <v>122338.40000000001</v>
      </c>
      <c r="H21" s="130">
        <f t="shared" si="3"/>
        <v>9</v>
      </c>
      <c r="I21" s="130">
        <f t="shared" si="3"/>
        <v>7</v>
      </c>
      <c r="J21" s="127">
        <v>3</v>
      </c>
      <c r="K21" s="131">
        <v>3</v>
      </c>
      <c r="L21" s="127">
        <v>3</v>
      </c>
      <c r="M21" s="130">
        <v>1</v>
      </c>
      <c r="N21" s="127">
        <v>3</v>
      </c>
      <c r="O21" s="275">
        <v>3</v>
      </c>
      <c r="P21" s="127"/>
      <c r="Q21" s="130"/>
      <c r="R21" s="13">
        <f t="shared" si="0"/>
        <v>9</v>
      </c>
      <c r="S21" s="13">
        <f t="shared" si="0"/>
        <v>7</v>
      </c>
      <c r="T21" s="13">
        <f t="shared" si="4"/>
        <v>-2</v>
      </c>
      <c r="U21" s="25"/>
      <c r="V21" s="130">
        <f t="shared" si="5"/>
        <v>100</v>
      </c>
      <c r="W21" s="130">
        <f t="shared" si="6"/>
        <v>91.756369178336996</v>
      </c>
      <c r="X21" s="56">
        <f t="shared" si="7"/>
        <v>108.98426005244468</v>
      </c>
    </row>
    <row r="22" spans="1:24" ht="45" customHeight="1" x14ac:dyDescent="0.2">
      <c r="A22" s="127">
        <v>4</v>
      </c>
      <c r="B22" s="380" t="s">
        <v>429</v>
      </c>
      <c r="C22" s="380"/>
      <c r="D22" s="128" t="s">
        <v>46</v>
      </c>
      <c r="E22" s="129">
        <v>0.1</v>
      </c>
      <c r="F22" s="17">
        <f t="shared" si="1"/>
        <v>66664.800000000003</v>
      </c>
      <c r="G22" s="17">
        <f t="shared" si="2"/>
        <v>61169.200000000004</v>
      </c>
      <c r="H22" s="130">
        <f t="shared" si="3"/>
        <v>4</v>
      </c>
      <c r="I22" s="130">
        <f t="shared" si="3"/>
        <v>3</v>
      </c>
      <c r="J22" s="127">
        <v>1</v>
      </c>
      <c r="K22" s="131">
        <v>1</v>
      </c>
      <c r="L22" s="127">
        <v>2</v>
      </c>
      <c r="M22" s="130">
        <v>1</v>
      </c>
      <c r="N22" s="127">
        <v>1</v>
      </c>
      <c r="O22" s="275">
        <v>1</v>
      </c>
      <c r="P22" s="127"/>
      <c r="Q22" s="130"/>
      <c r="R22" s="13">
        <f t="shared" si="0"/>
        <v>4</v>
      </c>
      <c r="S22" s="13">
        <f t="shared" si="0"/>
        <v>3</v>
      </c>
      <c r="T22" s="13">
        <f t="shared" si="4"/>
        <v>-1</v>
      </c>
      <c r="U22" s="25"/>
      <c r="V22" s="130">
        <f t="shared" si="5"/>
        <v>100</v>
      </c>
      <c r="W22" s="130">
        <f t="shared" si="6"/>
        <v>91.756369178336996</v>
      </c>
      <c r="X22" s="56">
        <f t="shared" si="7"/>
        <v>108.98426005244468</v>
      </c>
    </row>
    <row r="23" spans="1:24" ht="45" customHeight="1" x14ac:dyDescent="0.2">
      <c r="A23" s="127">
        <v>5</v>
      </c>
      <c r="B23" s="380" t="s">
        <v>427</v>
      </c>
      <c r="C23" s="380"/>
      <c r="D23" s="128" t="s">
        <v>71</v>
      </c>
      <c r="E23" s="129">
        <v>0.1</v>
      </c>
      <c r="F23" s="17">
        <f t="shared" si="1"/>
        <v>66664.800000000003</v>
      </c>
      <c r="G23" s="17">
        <f t="shared" si="2"/>
        <v>61169.200000000004</v>
      </c>
      <c r="H23" s="130">
        <f t="shared" si="3"/>
        <v>3</v>
      </c>
      <c r="I23" s="130">
        <f t="shared" si="3"/>
        <v>3</v>
      </c>
      <c r="J23" s="127">
        <v>1</v>
      </c>
      <c r="K23" s="131">
        <v>1</v>
      </c>
      <c r="L23" s="127">
        <v>1</v>
      </c>
      <c r="M23" s="130">
        <v>1</v>
      </c>
      <c r="N23" s="127">
        <v>1</v>
      </c>
      <c r="O23" s="275">
        <v>1</v>
      </c>
      <c r="P23" s="127"/>
      <c r="Q23" s="130"/>
      <c r="R23" s="13">
        <f t="shared" si="0"/>
        <v>3</v>
      </c>
      <c r="S23" s="13">
        <f t="shared" si="0"/>
        <v>3</v>
      </c>
      <c r="T23" s="13">
        <f t="shared" si="4"/>
        <v>0</v>
      </c>
      <c r="U23" s="25"/>
      <c r="V23" s="130">
        <f t="shared" si="5"/>
        <v>100</v>
      </c>
      <c r="W23" s="130">
        <f t="shared" si="6"/>
        <v>91.756369178336996</v>
      </c>
      <c r="X23" s="56">
        <f t="shared" si="7"/>
        <v>108.98426005244468</v>
      </c>
    </row>
    <row r="24" spans="1:24" ht="45" customHeight="1" x14ac:dyDescent="0.2">
      <c r="A24" s="127">
        <v>6</v>
      </c>
      <c r="B24" s="380" t="s">
        <v>422</v>
      </c>
      <c r="C24" s="380"/>
      <c r="D24" s="128" t="s">
        <v>71</v>
      </c>
      <c r="E24" s="129">
        <v>0.1</v>
      </c>
      <c r="F24" s="17">
        <f t="shared" si="1"/>
        <v>66664.800000000003</v>
      </c>
      <c r="G24" s="17">
        <f t="shared" si="2"/>
        <v>61169.200000000004</v>
      </c>
      <c r="H24" s="130">
        <f t="shared" si="3"/>
        <v>4</v>
      </c>
      <c r="I24" s="130">
        <f t="shared" si="3"/>
        <v>3</v>
      </c>
      <c r="J24" s="127">
        <v>1</v>
      </c>
      <c r="K24" s="131">
        <v>1</v>
      </c>
      <c r="L24" s="127">
        <v>1</v>
      </c>
      <c r="M24" s="130">
        <v>1</v>
      </c>
      <c r="N24" s="127">
        <v>1</v>
      </c>
      <c r="O24" s="275">
        <v>1</v>
      </c>
      <c r="P24" s="127">
        <v>1</v>
      </c>
      <c r="Q24" s="130"/>
      <c r="R24" s="13">
        <f t="shared" si="0"/>
        <v>4</v>
      </c>
      <c r="S24" s="13">
        <f t="shared" si="0"/>
        <v>3</v>
      </c>
      <c r="T24" s="13">
        <f t="shared" si="4"/>
        <v>-1</v>
      </c>
      <c r="U24" s="25"/>
      <c r="V24" s="130">
        <f t="shared" si="5"/>
        <v>100</v>
      </c>
      <c r="W24" s="130">
        <f t="shared" si="6"/>
        <v>91.756369178336996</v>
      </c>
      <c r="X24" s="56">
        <f t="shared" si="7"/>
        <v>108.98426005244468</v>
      </c>
    </row>
    <row r="25" spans="1:24" ht="45" customHeight="1" x14ac:dyDescent="0.2">
      <c r="A25" s="127">
        <v>7</v>
      </c>
      <c r="B25" s="380" t="s">
        <v>423</v>
      </c>
      <c r="C25" s="380"/>
      <c r="D25" s="128" t="s">
        <v>44</v>
      </c>
      <c r="E25" s="129">
        <v>0.1</v>
      </c>
      <c r="F25" s="17">
        <f t="shared" si="1"/>
        <v>66664.800000000003</v>
      </c>
      <c r="G25" s="17">
        <f t="shared" si="2"/>
        <v>61169.200000000004</v>
      </c>
      <c r="H25" s="130">
        <f t="shared" si="3"/>
        <v>12</v>
      </c>
      <c r="I25" s="130">
        <f t="shared" si="3"/>
        <v>9</v>
      </c>
      <c r="J25" s="127">
        <v>3</v>
      </c>
      <c r="K25" s="131">
        <v>3</v>
      </c>
      <c r="L25" s="127">
        <v>3</v>
      </c>
      <c r="M25" s="130">
        <v>3</v>
      </c>
      <c r="N25" s="127">
        <v>3</v>
      </c>
      <c r="O25" s="275">
        <v>3</v>
      </c>
      <c r="P25" s="127">
        <v>3</v>
      </c>
      <c r="Q25" s="130"/>
      <c r="R25" s="13">
        <f t="shared" si="0"/>
        <v>12</v>
      </c>
      <c r="S25" s="13">
        <f t="shared" si="0"/>
        <v>9</v>
      </c>
      <c r="T25" s="13">
        <f t="shared" si="4"/>
        <v>-3</v>
      </c>
      <c r="U25" s="25"/>
      <c r="V25" s="130">
        <f t="shared" si="5"/>
        <v>100</v>
      </c>
      <c r="W25" s="130">
        <f t="shared" si="6"/>
        <v>91.756369178336996</v>
      </c>
      <c r="X25" s="56">
        <f t="shared" si="7"/>
        <v>108.98426005244468</v>
      </c>
    </row>
    <row r="26" spans="1:24" s="1" customFormat="1" ht="36.75" customHeight="1" x14ac:dyDescent="0.2">
      <c r="A26" s="298" t="s">
        <v>24</v>
      </c>
      <c r="B26" s="299"/>
      <c r="C26" s="300"/>
      <c r="D26" s="18"/>
      <c r="E26" s="59">
        <f>SUM(E19:E25)</f>
        <v>1</v>
      </c>
      <c r="F26" s="40">
        <f>SEGUIMIENTO!D29</f>
        <v>666648</v>
      </c>
      <c r="G26" s="40">
        <f>SEGUIMIENTO!E29</f>
        <v>611692</v>
      </c>
      <c r="H26" s="40">
        <f>SEGUIMIENTO!F29</f>
        <v>0</v>
      </c>
      <c r="I26" s="40">
        <f>SEGUIMIENTO!G29</f>
        <v>0</v>
      </c>
      <c r="J26" s="40">
        <f>SEGUIMIENTO!H29</f>
        <v>0</v>
      </c>
      <c r="K26" s="40">
        <f>SEGUIMIENTO!I29</f>
        <v>0</v>
      </c>
      <c r="L26" s="40">
        <f>SEGUIMIENTO!J29</f>
        <v>0</v>
      </c>
      <c r="M26" s="40">
        <f>SEGUIMIENTO!K29</f>
        <v>0</v>
      </c>
      <c r="N26" s="18">
        <f>SUM(N19:N25)</f>
        <v>100</v>
      </c>
      <c r="O26" s="18">
        <f>SUM(O19:O25)</f>
        <v>99</v>
      </c>
      <c r="P26" s="18">
        <f>SUM(P19:P25)</f>
        <v>4</v>
      </c>
      <c r="Q26" s="18">
        <f>SUM(Q19:Q25)</f>
        <v>0</v>
      </c>
      <c r="R26" s="14">
        <f t="shared" si="0"/>
        <v>104</v>
      </c>
      <c r="S26" s="14">
        <f t="shared" si="0"/>
        <v>99</v>
      </c>
      <c r="T26" s="14">
        <f t="shared" si="4"/>
        <v>-5</v>
      </c>
      <c r="U26" s="14"/>
      <c r="V26" s="130">
        <f t="shared" si="5"/>
        <v>99</v>
      </c>
      <c r="W26" s="130">
        <f t="shared" si="6"/>
        <v>91.756369178336996</v>
      </c>
      <c r="X26" s="56">
        <f t="shared" si="7"/>
        <v>107.89441745192025</v>
      </c>
    </row>
    <row r="27" spans="1:24" s="6" customFormat="1" ht="14.25" customHeight="1" x14ac:dyDescent="0.2">
      <c r="F27" s="10"/>
    </row>
    <row r="28" spans="1:24" s="6" customFormat="1" ht="14.25" customHeight="1" x14ac:dyDescent="0.2">
      <c r="B28" s="11" t="s">
        <v>25</v>
      </c>
      <c r="F28" s="10"/>
      <c r="H28" s="6" t="s">
        <v>26</v>
      </c>
    </row>
    <row r="29" spans="1:24" x14ac:dyDescent="0.2">
      <c r="J29" s="95"/>
      <c r="K29" s="95"/>
      <c r="L29" s="95"/>
      <c r="M29" s="95"/>
      <c r="N29" s="95"/>
      <c r="O29" s="95"/>
      <c r="P29" s="95"/>
    </row>
    <row r="30" spans="1:24" x14ac:dyDescent="0.2">
      <c r="J30" s="95"/>
      <c r="K30" s="95"/>
      <c r="L30" s="95"/>
      <c r="M30" s="95"/>
      <c r="N30" s="95"/>
      <c r="O30" s="95"/>
      <c r="P30" s="95"/>
    </row>
    <row r="31" spans="1:24" x14ac:dyDescent="0.2">
      <c r="J31" s="95"/>
      <c r="K31" s="95"/>
      <c r="L31" s="95"/>
      <c r="M31" s="95"/>
      <c r="N31" s="95"/>
      <c r="O31" s="95"/>
      <c r="P31" s="95"/>
    </row>
    <row r="32" spans="1:2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50"/>
      <c r="S32" s="50"/>
      <c r="T32" s="317"/>
      <c r="U32" s="317"/>
      <c r="V32" s="6"/>
    </row>
    <row r="33" spans="1:22" x14ac:dyDescent="0.2">
      <c r="A33" s="289" t="s">
        <v>57</v>
      </c>
      <c r="B33" s="289"/>
      <c r="C33" s="289"/>
      <c r="D33" s="6"/>
      <c r="E33" s="6"/>
      <c r="F33" s="6"/>
      <c r="G33" s="6"/>
      <c r="H33" s="287" t="s">
        <v>286</v>
      </c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</row>
    <row r="34" spans="1:22" x14ac:dyDescent="0.2">
      <c r="A34" s="287" t="s">
        <v>56</v>
      </c>
      <c r="B34" s="287"/>
      <c r="C34" s="287"/>
      <c r="D34" s="6"/>
      <c r="E34" s="6"/>
      <c r="F34" s="6"/>
      <c r="G34" s="6"/>
      <c r="H34" s="287" t="s">
        <v>116</v>
      </c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</row>
  </sheetData>
  <sheetProtection sheet="1" objects="1" scenarios="1"/>
  <mergeCells count="39">
    <mergeCell ref="T32:U32"/>
    <mergeCell ref="A33:C33"/>
    <mergeCell ref="H33:V33"/>
    <mergeCell ref="A34:C34"/>
    <mergeCell ref="H34:V34"/>
    <mergeCell ref="A26:C26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B25:C25"/>
    <mergeCell ref="A12:B12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A6:X6"/>
    <mergeCell ref="A8:B8"/>
    <mergeCell ref="A9:B9"/>
    <mergeCell ref="A10:B10"/>
    <mergeCell ref="A11:B11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55118110236220474" bottom="0.35433070866141736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opLeftCell="A5" workbookViewId="0">
      <selection activeCell="O28" sqref="O28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40.7109375" style="36" customWidth="1"/>
    <col min="4" max="4" width="12.28515625" style="36" customWidth="1"/>
    <col min="5" max="5" width="10.85546875" style="36" customWidth="1"/>
    <col min="6" max="6" width="12.140625" style="36" customWidth="1"/>
    <col min="7" max="7" width="12.28515625" style="36" customWidth="1"/>
    <col min="8" max="8" width="10.5703125" style="36" hidden="1" customWidth="1"/>
    <col min="9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1.7109375" style="36" customWidth="1"/>
    <col min="22" max="24" width="8.7109375" style="36" customWidth="1"/>
    <col min="25" max="16384" width="11.42578125" style="36"/>
  </cols>
  <sheetData>
    <row r="1" spans="1:24" x14ac:dyDescent="0.2">
      <c r="A1" s="297" t="s">
        <v>430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t="12.75" hidden="1" customHeight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t="12.75" hidden="1" customHeight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ht="12.75" customHeight="1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379" t="s">
        <v>36</v>
      </c>
      <c r="B8" s="379"/>
      <c r="C8" s="30" t="s">
        <v>410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379" t="s">
        <v>0</v>
      </c>
      <c r="B9" s="379"/>
      <c r="C9" s="30" t="s">
        <v>229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379" t="s">
        <v>63</v>
      </c>
      <c r="B10" s="379"/>
      <c r="C10" s="30" t="s">
        <v>431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379" t="s">
        <v>6</v>
      </c>
      <c r="B11" s="379"/>
      <c r="C11" s="30" t="s">
        <v>432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379" t="s">
        <v>413</v>
      </c>
      <c r="B12" s="379"/>
      <c r="C12" s="30" t="s">
        <v>414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25.5" customHeight="1" x14ac:dyDescent="0.2">
      <c r="A15" s="292" t="s">
        <v>415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5" customHeight="1" x14ac:dyDescent="0.2">
      <c r="A19" s="127">
        <v>1</v>
      </c>
      <c r="B19" s="380" t="s">
        <v>416</v>
      </c>
      <c r="C19" s="380"/>
      <c r="D19" s="128" t="s">
        <v>417</v>
      </c>
      <c r="E19" s="129">
        <v>0.3</v>
      </c>
      <c r="F19" s="17">
        <f>$F$26*E19</f>
        <v>604618.79999999993</v>
      </c>
      <c r="G19" s="17">
        <f>$G$26*E19</f>
        <v>587378.1</v>
      </c>
      <c r="H19" s="130">
        <f>J19+L19+N19+P19</f>
        <v>270</v>
      </c>
      <c r="I19" s="130">
        <f>K19+M19+O19+Q19</f>
        <v>270</v>
      </c>
      <c r="J19" s="127">
        <v>90</v>
      </c>
      <c r="K19" s="131">
        <v>90</v>
      </c>
      <c r="L19" s="127">
        <v>90</v>
      </c>
      <c r="M19" s="130">
        <v>90</v>
      </c>
      <c r="N19" s="127">
        <v>90</v>
      </c>
      <c r="O19" s="275">
        <v>90</v>
      </c>
      <c r="P19" s="127"/>
      <c r="Q19" s="130"/>
      <c r="R19" s="134">
        <f t="shared" ref="R19:S26" si="0">J19+L19+N19+P19</f>
        <v>270</v>
      </c>
      <c r="S19" s="134">
        <f t="shared" si="0"/>
        <v>270</v>
      </c>
      <c r="T19" s="134">
        <f>S19-R19</f>
        <v>0</v>
      </c>
      <c r="U19" s="22"/>
      <c r="V19" s="130">
        <f>O19/N19*100</f>
        <v>100</v>
      </c>
      <c r="W19" s="130">
        <f>G19/F19*100</f>
        <v>97.148500840529607</v>
      </c>
      <c r="X19" s="130">
        <f>V19/W19*100</f>
        <v>102.9351962560402</v>
      </c>
    </row>
    <row r="20" spans="1:24" ht="45" customHeight="1" x14ac:dyDescent="0.2">
      <c r="A20" s="127">
        <v>2</v>
      </c>
      <c r="B20" s="380" t="s">
        <v>426</v>
      </c>
      <c r="C20" s="380"/>
      <c r="D20" s="128" t="s">
        <v>143</v>
      </c>
      <c r="E20" s="129">
        <v>0.1</v>
      </c>
      <c r="F20" s="17">
        <f t="shared" ref="F20:F25" si="1">$F$26*E20</f>
        <v>201539.6</v>
      </c>
      <c r="G20" s="17">
        <f t="shared" ref="G20:G25" si="2">$G$26*E20</f>
        <v>195792.7</v>
      </c>
      <c r="H20" s="130">
        <f t="shared" ref="H20:I25" si="3">J20+L20+N20+P20</f>
        <v>4</v>
      </c>
      <c r="I20" s="130">
        <f t="shared" si="3"/>
        <v>1</v>
      </c>
      <c r="J20" s="127">
        <v>1</v>
      </c>
      <c r="K20" s="131">
        <v>1</v>
      </c>
      <c r="L20" s="127">
        <v>2</v>
      </c>
      <c r="M20" s="130">
        <v>0</v>
      </c>
      <c r="N20" s="127">
        <v>1</v>
      </c>
      <c r="O20" s="275">
        <v>0</v>
      </c>
      <c r="P20" s="127"/>
      <c r="Q20" s="130"/>
      <c r="R20" s="134">
        <f t="shared" si="0"/>
        <v>4</v>
      </c>
      <c r="S20" s="134">
        <f t="shared" si="0"/>
        <v>1</v>
      </c>
      <c r="T20" s="134">
        <f t="shared" ref="T20:T26" si="4">S20-R20</f>
        <v>-3</v>
      </c>
      <c r="U20" s="25"/>
      <c r="V20" s="130">
        <f t="shared" ref="V20:V26" si="5">O20/N20*100</f>
        <v>0</v>
      </c>
      <c r="W20" s="130">
        <f t="shared" ref="W20:W26" si="6">G20/F20*100</f>
        <v>97.148500840529607</v>
      </c>
      <c r="X20" s="130">
        <f t="shared" ref="X20:X26" si="7">V20/W20*100</f>
        <v>0</v>
      </c>
    </row>
    <row r="21" spans="1:24" ht="45" customHeight="1" x14ac:dyDescent="0.2">
      <c r="A21" s="127">
        <v>3</v>
      </c>
      <c r="B21" s="380" t="s">
        <v>419</v>
      </c>
      <c r="C21" s="380"/>
      <c r="D21" s="128" t="s">
        <v>89</v>
      </c>
      <c r="E21" s="129">
        <v>0.2</v>
      </c>
      <c r="F21" s="17">
        <f t="shared" si="1"/>
        <v>403079.2</v>
      </c>
      <c r="G21" s="17">
        <f t="shared" si="2"/>
        <v>391585.4</v>
      </c>
      <c r="H21" s="130">
        <f t="shared" si="3"/>
        <v>9</v>
      </c>
      <c r="I21" s="130">
        <f t="shared" si="3"/>
        <v>7</v>
      </c>
      <c r="J21" s="127">
        <v>3</v>
      </c>
      <c r="K21" s="131">
        <v>3</v>
      </c>
      <c r="L21" s="127">
        <v>3</v>
      </c>
      <c r="M21" s="130">
        <v>1</v>
      </c>
      <c r="N21" s="127">
        <v>3</v>
      </c>
      <c r="O21" s="275">
        <v>3</v>
      </c>
      <c r="P21" s="127"/>
      <c r="Q21" s="130"/>
      <c r="R21" s="134">
        <f t="shared" si="0"/>
        <v>9</v>
      </c>
      <c r="S21" s="134">
        <f t="shared" si="0"/>
        <v>7</v>
      </c>
      <c r="T21" s="134">
        <f t="shared" si="4"/>
        <v>-2</v>
      </c>
      <c r="U21" s="25"/>
      <c r="V21" s="130">
        <f t="shared" si="5"/>
        <v>100</v>
      </c>
      <c r="W21" s="130">
        <f t="shared" si="6"/>
        <v>97.148500840529607</v>
      </c>
      <c r="X21" s="130">
        <f t="shared" si="7"/>
        <v>102.9351962560402</v>
      </c>
    </row>
    <row r="22" spans="1:24" ht="45" customHeight="1" x14ac:dyDescent="0.2">
      <c r="A22" s="127">
        <v>4</v>
      </c>
      <c r="B22" s="380" t="s">
        <v>429</v>
      </c>
      <c r="C22" s="380"/>
      <c r="D22" s="128" t="s">
        <v>46</v>
      </c>
      <c r="E22" s="129">
        <v>0.1</v>
      </c>
      <c r="F22" s="17">
        <f t="shared" si="1"/>
        <v>201539.6</v>
      </c>
      <c r="G22" s="17">
        <f t="shared" si="2"/>
        <v>195792.7</v>
      </c>
      <c r="H22" s="130">
        <f t="shared" si="3"/>
        <v>4</v>
      </c>
      <c r="I22" s="130">
        <f t="shared" si="3"/>
        <v>3</v>
      </c>
      <c r="J22" s="127">
        <v>1</v>
      </c>
      <c r="K22" s="131">
        <v>1</v>
      </c>
      <c r="L22" s="127">
        <v>2</v>
      </c>
      <c r="M22" s="130">
        <v>1</v>
      </c>
      <c r="N22" s="127">
        <v>1</v>
      </c>
      <c r="O22" s="275">
        <v>1</v>
      </c>
      <c r="P22" s="127"/>
      <c r="Q22" s="130"/>
      <c r="R22" s="134">
        <f t="shared" si="0"/>
        <v>4</v>
      </c>
      <c r="S22" s="134">
        <f t="shared" si="0"/>
        <v>3</v>
      </c>
      <c r="T22" s="134">
        <f t="shared" si="4"/>
        <v>-1</v>
      </c>
      <c r="U22" s="25"/>
      <c r="V22" s="130">
        <f t="shared" si="5"/>
        <v>100</v>
      </c>
      <c r="W22" s="130">
        <f t="shared" si="6"/>
        <v>97.148500840529607</v>
      </c>
      <c r="X22" s="130">
        <f t="shared" si="7"/>
        <v>102.9351962560402</v>
      </c>
    </row>
    <row r="23" spans="1:24" ht="45" customHeight="1" x14ac:dyDescent="0.2">
      <c r="A23" s="127">
        <v>5</v>
      </c>
      <c r="B23" s="380" t="s">
        <v>433</v>
      </c>
      <c r="C23" s="380"/>
      <c r="D23" s="128" t="s">
        <v>71</v>
      </c>
      <c r="E23" s="129">
        <v>0.1</v>
      </c>
      <c r="F23" s="17">
        <f t="shared" si="1"/>
        <v>201539.6</v>
      </c>
      <c r="G23" s="17">
        <f t="shared" si="2"/>
        <v>195792.7</v>
      </c>
      <c r="H23" s="130">
        <f t="shared" si="3"/>
        <v>3</v>
      </c>
      <c r="I23" s="130">
        <f t="shared" si="3"/>
        <v>3</v>
      </c>
      <c r="J23" s="127">
        <v>1</v>
      </c>
      <c r="K23" s="131">
        <v>1</v>
      </c>
      <c r="L23" s="127">
        <v>1</v>
      </c>
      <c r="M23" s="130">
        <v>1</v>
      </c>
      <c r="N23" s="127">
        <v>1</v>
      </c>
      <c r="O23" s="275">
        <v>1</v>
      </c>
      <c r="P23" s="127"/>
      <c r="Q23" s="130"/>
      <c r="R23" s="134">
        <f t="shared" si="0"/>
        <v>3</v>
      </c>
      <c r="S23" s="134">
        <f t="shared" si="0"/>
        <v>3</v>
      </c>
      <c r="T23" s="134">
        <f t="shared" si="4"/>
        <v>0</v>
      </c>
      <c r="U23" s="25"/>
      <c r="V23" s="130">
        <f t="shared" si="5"/>
        <v>100</v>
      </c>
      <c r="W23" s="130">
        <f t="shared" si="6"/>
        <v>97.148500840529607</v>
      </c>
      <c r="X23" s="130">
        <f t="shared" si="7"/>
        <v>102.9351962560402</v>
      </c>
    </row>
    <row r="24" spans="1:24" ht="45" customHeight="1" x14ac:dyDescent="0.2">
      <c r="A24" s="127">
        <v>6</v>
      </c>
      <c r="B24" s="380" t="s">
        <v>422</v>
      </c>
      <c r="C24" s="380"/>
      <c r="D24" s="128" t="s">
        <v>71</v>
      </c>
      <c r="E24" s="129">
        <v>0.1</v>
      </c>
      <c r="F24" s="17">
        <f t="shared" si="1"/>
        <v>201539.6</v>
      </c>
      <c r="G24" s="17">
        <f t="shared" si="2"/>
        <v>195792.7</v>
      </c>
      <c r="H24" s="130">
        <f t="shared" si="3"/>
        <v>3</v>
      </c>
      <c r="I24" s="130">
        <f t="shared" si="3"/>
        <v>3</v>
      </c>
      <c r="J24" s="127">
        <v>1</v>
      </c>
      <c r="K24" s="131">
        <v>1</v>
      </c>
      <c r="L24" s="127">
        <v>1</v>
      </c>
      <c r="M24" s="130">
        <v>1</v>
      </c>
      <c r="N24" s="127">
        <v>1</v>
      </c>
      <c r="O24" s="275">
        <v>1</v>
      </c>
      <c r="P24" s="127"/>
      <c r="Q24" s="130"/>
      <c r="R24" s="134">
        <f t="shared" si="0"/>
        <v>3</v>
      </c>
      <c r="S24" s="134">
        <f t="shared" si="0"/>
        <v>3</v>
      </c>
      <c r="T24" s="134">
        <f t="shared" si="4"/>
        <v>0</v>
      </c>
      <c r="U24" s="25"/>
      <c r="V24" s="130">
        <f t="shared" si="5"/>
        <v>100</v>
      </c>
      <c r="W24" s="130">
        <f t="shared" si="6"/>
        <v>97.148500840529607</v>
      </c>
      <c r="X24" s="130">
        <f t="shared" si="7"/>
        <v>102.9351962560402</v>
      </c>
    </row>
    <row r="25" spans="1:24" ht="45" customHeight="1" x14ac:dyDescent="0.2">
      <c r="A25" s="127">
        <v>7</v>
      </c>
      <c r="B25" s="380" t="s">
        <v>423</v>
      </c>
      <c r="C25" s="380"/>
      <c r="D25" s="128" t="s">
        <v>44</v>
      </c>
      <c r="E25" s="129">
        <v>0.1</v>
      </c>
      <c r="F25" s="17">
        <f t="shared" si="1"/>
        <v>201539.6</v>
      </c>
      <c r="G25" s="17">
        <f t="shared" si="2"/>
        <v>195792.7</v>
      </c>
      <c r="H25" s="130">
        <f t="shared" si="3"/>
        <v>9</v>
      </c>
      <c r="I25" s="130">
        <f t="shared" si="3"/>
        <v>9</v>
      </c>
      <c r="J25" s="127">
        <v>3</v>
      </c>
      <c r="K25" s="131">
        <v>3</v>
      </c>
      <c r="L25" s="127">
        <v>3</v>
      </c>
      <c r="M25" s="130">
        <v>3</v>
      </c>
      <c r="N25" s="127">
        <v>3</v>
      </c>
      <c r="O25" s="275">
        <v>3</v>
      </c>
      <c r="P25" s="127"/>
      <c r="Q25" s="130"/>
      <c r="R25" s="134">
        <f t="shared" si="0"/>
        <v>9</v>
      </c>
      <c r="S25" s="134">
        <f t="shared" si="0"/>
        <v>9</v>
      </c>
      <c r="T25" s="134">
        <f t="shared" si="4"/>
        <v>0</v>
      </c>
      <c r="U25" s="25"/>
      <c r="V25" s="130">
        <f t="shared" si="5"/>
        <v>100</v>
      </c>
      <c r="W25" s="130">
        <f t="shared" si="6"/>
        <v>97.148500840529607</v>
      </c>
      <c r="X25" s="130">
        <f t="shared" si="7"/>
        <v>102.9351962560402</v>
      </c>
    </row>
    <row r="26" spans="1:24" s="1" customFormat="1" ht="36.75" customHeight="1" x14ac:dyDescent="0.2">
      <c r="A26" s="298" t="s">
        <v>24</v>
      </c>
      <c r="B26" s="299"/>
      <c r="C26" s="300"/>
      <c r="D26" s="49"/>
      <c r="E26" s="59">
        <f>SUM(E19:E25)</f>
        <v>1</v>
      </c>
      <c r="F26" s="19">
        <f>SEGUIMIENTO!D30</f>
        <v>2015396</v>
      </c>
      <c r="G26" s="19">
        <f>SEGUIMIENTO!E30</f>
        <v>1957927</v>
      </c>
      <c r="H26" s="49">
        <f t="shared" ref="H26:Q26" si="8">SUM(H19:H25)</f>
        <v>302</v>
      </c>
      <c r="I26" s="49">
        <f t="shared" si="8"/>
        <v>296</v>
      </c>
      <c r="J26" s="49">
        <f t="shared" si="8"/>
        <v>100</v>
      </c>
      <c r="K26" s="49">
        <f t="shared" si="8"/>
        <v>100</v>
      </c>
      <c r="L26" s="49">
        <f t="shared" si="8"/>
        <v>102</v>
      </c>
      <c r="M26" s="49">
        <f t="shared" si="8"/>
        <v>97</v>
      </c>
      <c r="N26" s="49">
        <f t="shared" si="8"/>
        <v>100</v>
      </c>
      <c r="O26" s="49">
        <f t="shared" si="8"/>
        <v>99</v>
      </c>
      <c r="P26" s="49">
        <f t="shared" si="8"/>
        <v>0</v>
      </c>
      <c r="Q26" s="49">
        <f t="shared" si="8"/>
        <v>0</v>
      </c>
      <c r="R26" s="14">
        <f t="shared" si="0"/>
        <v>302</v>
      </c>
      <c r="S26" s="14">
        <f t="shared" si="0"/>
        <v>296</v>
      </c>
      <c r="T26" s="14">
        <f t="shared" si="4"/>
        <v>-6</v>
      </c>
      <c r="U26" s="135"/>
      <c r="V26" s="130">
        <f t="shared" si="5"/>
        <v>99</v>
      </c>
      <c r="W26" s="130">
        <f t="shared" si="6"/>
        <v>97.148500840529607</v>
      </c>
      <c r="X26" s="130">
        <f t="shared" si="7"/>
        <v>101.90584429347977</v>
      </c>
    </row>
    <row r="27" spans="1:24" s="6" customFormat="1" ht="14.25" customHeight="1" x14ac:dyDescent="0.2">
      <c r="F27" s="10"/>
    </row>
    <row r="28" spans="1:24" s="6" customFormat="1" ht="14.25" customHeight="1" x14ac:dyDescent="0.2">
      <c r="B28" s="11" t="s">
        <v>25</v>
      </c>
      <c r="F28" s="10"/>
      <c r="H28" s="6" t="s">
        <v>26</v>
      </c>
    </row>
    <row r="29" spans="1:24" x14ac:dyDescent="0.2">
      <c r="J29" s="95"/>
      <c r="K29" s="95"/>
      <c r="L29" s="95"/>
      <c r="M29" s="95"/>
      <c r="N29" s="95"/>
      <c r="O29" s="95"/>
      <c r="P29" s="95"/>
    </row>
    <row r="30" spans="1:24" x14ac:dyDescent="0.2">
      <c r="J30" s="95"/>
      <c r="K30" s="95"/>
      <c r="L30" s="95"/>
      <c r="M30" s="95"/>
      <c r="N30" s="95"/>
      <c r="O30" s="95"/>
      <c r="P30" s="95"/>
    </row>
    <row r="31" spans="1:24" x14ac:dyDescent="0.2">
      <c r="J31" s="95"/>
      <c r="K31" s="95"/>
      <c r="L31" s="95"/>
      <c r="M31" s="95"/>
      <c r="N31" s="95"/>
      <c r="O31" s="95"/>
      <c r="P31" s="95"/>
    </row>
    <row r="32" spans="1:24" x14ac:dyDescent="0.2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50"/>
      <c r="U32" s="50"/>
      <c r="V32" s="317"/>
      <c r="W32" s="317"/>
      <c r="X32" s="6"/>
    </row>
    <row r="33" spans="3:24" x14ac:dyDescent="0.2">
      <c r="C33" s="289" t="s">
        <v>57</v>
      </c>
      <c r="D33" s="289"/>
      <c r="E33" s="289"/>
      <c r="F33" s="6"/>
      <c r="G33" s="6"/>
      <c r="H33" s="6"/>
      <c r="I33" s="6"/>
      <c r="J33" s="287" t="s">
        <v>286</v>
      </c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</row>
    <row r="34" spans="3:24" x14ac:dyDescent="0.2">
      <c r="C34" s="287" t="s">
        <v>56</v>
      </c>
      <c r="D34" s="287"/>
      <c r="E34" s="287"/>
      <c r="F34" s="6"/>
      <c r="G34" s="6"/>
      <c r="H34" s="6"/>
      <c r="I34" s="6"/>
      <c r="J34" s="287" t="s">
        <v>116</v>
      </c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</row>
    <row r="35" spans="3:24" x14ac:dyDescent="0.2">
      <c r="J35" s="95"/>
      <c r="K35" s="95"/>
      <c r="L35" s="95"/>
      <c r="M35" s="95"/>
      <c r="N35" s="95"/>
      <c r="O35" s="95"/>
      <c r="P35" s="95"/>
    </row>
    <row r="36" spans="3:24" x14ac:dyDescent="0.2">
      <c r="J36" s="95"/>
      <c r="K36" s="95"/>
      <c r="L36" s="95"/>
      <c r="M36" s="95"/>
      <c r="N36" s="95"/>
      <c r="O36" s="95"/>
      <c r="P36" s="95"/>
    </row>
    <row r="37" spans="3:24" x14ac:dyDescent="0.2">
      <c r="J37" s="95"/>
      <c r="K37" s="95"/>
      <c r="L37" s="95"/>
      <c r="M37" s="95"/>
      <c r="N37" s="95"/>
      <c r="O37" s="95"/>
      <c r="P37" s="95"/>
    </row>
    <row r="38" spans="3:24" x14ac:dyDescent="0.2">
      <c r="J38" s="95"/>
      <c r="K38" s="95"/>
      <c r="L38" s="95"/>
      <c r="M38" s="95"/>
      <c r="N38" s="95"/>
      <c r="O38" s="95"/>
      <c r="P38" s="95"/>
    </row>
    <row r="39" spans="3:24" x14ac:dyDescent="0.2">
      <c r="J39" s="95"/>
      <c r="K39" s="95"/>
      <c r="L39" s="95"/>
      <c r="M39" s="95"/>
      <c r="N39" s="95"/>
      <c r="O39" s="95"/>
      <c r="P39" s="95"/>
    </row>
    <row r="40" spans="3:24" x14ac:dyDescent="0.2">
      <c r="J40" s="95"/>
      <c r="K40" s="95"/>
      <c r="L40" s="95"/>
      <c r="M40" s="95"/>
      <c r="N40" s="95"/>
      <c r="O40" s="95"/>
      <c r="P40" s="95"/>
    </row>
    <row r="41" spans="3:24" x14ac:dyDescent="0.2">
      <c r="J41" s="95"/>
      <c r="K41" s="95"/>
      <c r="L41" s="95"/>
      <c r="M41" s="95"/>
      <c r="N41" s="95"/>
      <c r="O41" s="95"/>
      <c r="P41" s="95"/>
    </row>
    <row r="42" spans="3:24" x14ac:dyDescent="0.2">
      <c r="J42" s="95"/>
      <c r="K42" s="95"/>
      <c r="L42" s="95"/>
      <c r="M42" s="95"/>
      <c r="N42" s="95"/>
      <c r="O42" s="95"/>
      <c r="P42" s="95"/>
    </row>
    <row r="43" spans="3:24" x14ac:dyDescent="0.2">
      <c r="J43" s="95"/>
      <c r="K43" s="95"/>
      <c r="L43" s="95"/>
      <c r="M43" s="95"/>
      <c r="N43" s="95"/>
      <c r="O43" s="95"/>
      <c r="P43" s="95"/>
    </row>
    <row r="44" spans="3:24" x14ac:dyDescent="0.2">
      <c r="J44" s="95"/>
      <c r="K44" s="95"/>
      <c r="L44" s="95"/>
      <c r="M44" s="95"/>
      <c r="N44" s="95"/>
      <c r="O44" s="95"/>
      <c r="P44" s="95"/>
    </row>
    <row r="45" spans="3:24" x14ac:dyDescent="0.2">
      <c r="J45" s="95"/>
      <c r="K45" s="95"/>
      <c r="L45" s="95"/>
      <c r="M45" s="95"/>
      <c r="N45" s="95"/>
      <c r="O45" s="95"/>
      <c r="P45" s="95"/>
    </row>
  </sheetData>
  <sheetProtection sheet="1" objects="1" scenarios="1"/>
  <mergeCells count="39">
    <mergeCell ref="V32:W32"/>
    <mergeCell ref="C33:E33"/>
    <mergeCell ref="J33:X33"/>
    <mergeCell ref="C34:E34"/>
    <mergeCell ref="J34:X34"/>
    <mergeCell ref="A26:C26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B25:C25"/>
    <mergeCell ref="A12:B12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A6:X6"/>
    <mergeCell ref="A8:B8"/>
    <mergeCell ref="A9:B9"/>
    <mergeCell ref="A10:B10"/>
    <mergeCell ref="A11:B11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35433070866141736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workbookViewId="0">
      <selection activeCell="O19" sqref="O19:O23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40.7109375" style="36" customWidth="1"/>
    <col min="4" max="4" width="12.28515625" style="36" customWidth="1"/>
    <col min="5" max="5" width="10.7109375" style="36" customWidth="1"/>
    <col min="6" max="6" width="13.42578125" style="36" customWidth="1"/>
    <col min="7" max="7" width="12.7109375" style="36" customWidth="1"/>
    <col min="8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19.710937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379" t="s">
        <v>36</v>
      </c>
      <c r="B8" s="379"/>
      <c r="C8" s="30" t="s">
        <v>410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379" t="s">
        <v>0</v>
      </c>
      <c r="B9" s="379"/>
      <c r="C9" s="30" t="s">
        <v>229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379" t="s">
        <v>63</v>
      </c>
      <c r="B10" s="379"/>
      <c r="C10" s="30" t="s">
        <v>434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379" t="s">
        <v>6</v>
      </c>
      <c r="B11" s="379"/>
      <c r="C11" s="30" t="s">
        <v>425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379" t="s">
        <v>413</v>
      </c>
      <c r="B12" s="379"/>
      <c r="C12" s="30" t="s">
        <v>414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T13" s="46"/>
      <c r="U13" s="46"/>
      <c r="X13" s="4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105"/>
      <c r="W14" s="105"/>
      <c r="X14" s="105"/>
    </row>
    <row r="15" spans="1:24" ht="27.75" customHeight="1" x14ac:dyDescent="0.2">
      <c r="A15" s="292" t="s">
        <v>435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5" customHeight="1" x14ac:dyDescent="0.2">
      <c r="A19" s="127">
        <v>1</v>
      </c>
      <c r="B19" s="381" t="s">
        <v>436</v>
      </c>
      <c r="C19" s="382"/>
      <c r="D19" s="138" t="s">
        <v>437</v>
      </c>
      <c r="E19" s="139">
        <v>0.4</v>
      </c>
      <c r="F19" s="17">
        <f>$F$24*E19</f>
        <v>2671789.2000000002</v>
      </c>
      <c r="G19" s="17">
        <f>$G$24*E19</f>
        <v>2616322.4000000004</v>
      </c>
      <c r="H19" s="130">
        <f>J19+L19+N19+P19</f>
        <v>262950</v>
      </c>
      <c r="I19" s="130">
        <f>K19+M19+O19+Q19</f>
        <v>111510</v>
      </c>
      <c r="J19" s="140">
        <v>87650</v>
      </c>
      <c r="K19" s="131">
        <v>49725</v>
      </c>
      <c r="L19" s="140">
        <v>87650</v>
      </c>
      <c r="M19" s="131"/>
      <c r="N19" s="140">
        <v>87650</v>
      </c>
      <c r="O19" s="276">
        <v>61785</v>
      </c>
      <c r="P19" s="140"/>
      <c r="Q19" s="131"/>
      <c r="R19" s="13">
        <f t="shared" ref="R19:S24" si="0">J19+L19+N19+P19</f>
        <v>262950</v>
      </c>
      <c r="S19" s="13">
        <v>0</v>
      </c>
      <c r="T19" s="13">
        <f t="shared" ref="T19:T24" si="1">S19-R19</f>
        <v>-262950</v>
      </c>
      <c r="U19" s="22"/>
      <c r="V19" s="130">
        <f t="shared" ref="V19:V24" si="2">O19/N19*100</f>
        <v>70.490587564175698</v>
      </c>
      <c r="W19" s="130">
        <f t="shared" ref="W19:W24" si="3">G19/F19*100</f>
        <v>97.923982925000232</v>
      </c>
      <c r="X19" s="130">
        <f t="shared" ref="X19:X24" si="4">V19/W19*100</f>
        <v>71.985008634875783</v>
      </c>
    </row>
    <row r="20" spans="1:24" ht="45" customHeight="1" x14ac:dyDescent="0.2">
      <c r="A20" s="127">
        <v>2</v>
      </c>
      <c r="B20" s="381" t="s">
        <v>438</v>
      </c>
      <c r="C20" s="382"/>
      <c r="D20" s="141" t="s">
        <v>439</v>
      </c>
      <c r="E20" s="139">
        <v>0.2</v>
      </c>
      <c r="F20" s="17">
        <f>$F$24*E20</f>
        <v>1335894.6000000001</v>
      </c>
      <c r="G20" s="17">
        <f>$G$24*E20</f>
        <v>1308161.2000000002</v>
      </c>
      <c r="H20" s="130">
        <f t="shared" ref="H20:I23" si="5">J20+L20+N20+P20</f>
        <v>45</v>
      </c>
      <c r="I20" s="130">
        <f t="shared" si="5"/>
        <v>24</v>
      </c>
      <c r="J20" s="142">
        <v>15</v>
      </c>
      <c r="K20" s="131">
        <v>11</v>
      </c>
      <c r="L20" s="142">
        <v>15</v>
      </c>
      <c r="M20" s="131"/>
      <c r="N20" s="142">
        <v>15</v>
      </c>
      <c r="O20" s="276">
        <v>13</v>
      </c>
      <c r="P20" s="142"/>
      <c r="Q20" s="131"/>
      <c r="R20" s="13">
        <f t="shared" si="0"/>
        <v>45</v>
      </c>
      <c r="S20" s="13">
        <f t="shared" si="0"/>
        <v>24</v>
      </c>
      <c r="T20" s="13">
        <f t="shared" si="1"/>
        <v>-21</v>
      </c>
      <c r="U20" s="22"/>
      <c r="V20" s="130">
        <f t="shared" si="2"/>
        <v>86.666666666666671</v>
      </c>
      <c r="W20" s="130">
        <f t="shared" si="3"/>
        <v>97.923982925000232</v>
      </c>
      <c r="X20" s="130">
        <f t="shared" si="4"/>
        <v>88.504025344888674</v>
      </c>
    </row>
    <row r="21" spans="1:24" ht="45" customHeight="1" x14ac:dyDescent="0.2">
      <c r="A21" s="127">
        <v>3</v>
      </c>
      <c r="B21" s="381" t="s">
        <v>440</v>
      </c>
      <c r="C21" s="382"/>
      <c r="D21" s="141" t="s">
        <v>143</v>
      </c>
      <c r="E21" s="139">
        <v>0.2</v>
      </c>
      <c r="F21" s="17">
        <f>$F$24*E21</f>
        <v>1335894.6000000001</v>
      </c>
      <c r="G21" s="17">
        <f>$G$24*E21</f>
        <v>1308161.2000000002</v>
      </c>
      <c r="H21" s="130">
        <f t="shared" si="5"/>
        <v>54</v>
      </c>
      <c r="I21" s="130">
        <f t="shared" si="5"/>
        <v>12</v>
      </c>
      <c r="J21" s="142">
        <v>18</v>
      </c>
      <c r="K21" s="131">
        <v>5</v>
      </c>
      <c r="L21" s="142">
        <v>18</v>
      </c>
      <c r="M21" s="131"/>
      <c r="N21" s="142">
        <v>18</v>
      </c>
      <c r="O21" s="276">
        <v>7</v>
      </c>
      <c r="P21" s="142"/>
      <c r="Q21" s="131"/>
      <c r="R21" s="13">
        <f t="shared" si="0"/>
        <v>54</v>
      </c>
      <c r="S21" s="13">
        <f t="shared" si="0"/>
        <v>12</v>
      </c>
      <c r="T21" s="13">
        <f t="shared" si="1"/>
        <v>-42</v>
      </c>
      <c r="U21" s="22"/>
      <c r="V21" s="130">
        <f t="shared" si="2"/>
        <v>38.888888888888893</v>
      </c>
      <c r="W21" s="130">
        <f t="shared" si="3"/>
        <v>97.923982925000232</v>
      </c>
      <c r="X21" s="130">
        <f t="shared" si="4"/>
        <v>39.713344706039791</v>
      </c>
    </row>
    <row r="22" spans="1:24" ht="45" customHeight="1" x14ac:dyDescent="0.2">
      <c r="A22" s="127">
        <v>4</v>
      </c>
      <c r="B22" s="381" t="s">
        <v>426</v>
      </c>
      <c r="C22" s="382"/>
      <c r="D22" s="141" t="s">
        <v>143</v>
      </c>
      <c r="E22" s="139">
        <v>0.1</v>
      </c>
      <c r="F22" s="17">
        <f>$F$24*E22</f>
        <v>667947.30000000005</v>
      </c>
      <c r="G22" s="17">
        <f>$G$24*E22</f>
        <v>654080.60000000009</v>
      </c>
      <c r="H22" s="130">
        <f t="shared" si="5"/>
        <v>18</v>
      </c>
      <c r="I22" s="130">
        <f t="shared" si="5"/>
        <v>0</v>
      </c>
      <c r="J22" s="142">
        <v>6</v>
      </c>
      <c r="K22" s="131">
        <v>0</v>
      </c>
      <c r="L22" s="142">
        <v>6</v>
      </c>
      <c r="M22" s="131"/>
      <c r="N22" s="142">
        <v>6</v>
      </c>
      <c r="O22" s="276">
        <v>0</v>
      </c>
      <c r="P22" s="142"/>
      <c r="Q22" s="131"/>
      <c r="R22" s="13">
        <f t="shared" si="0"/>
        <v>18</v>
      </c>
      <c r="S22" s="13">
        <f t="shared" si="0"/>
        <v>0</v>
      </c>
      <c r="T22" s="13">
        <f t="shared" si="1"/>
        <v>-18</v>
      </c>
      <c r="U22" s="22"/>
      <c r="V22" s="130">
        <f t="shared" si="2"/>
        <v>0</v>
      </c>
      <c r="W22" s="130">
        <f t="shared" si="3"/>
        <v>97.923982925000232</v>
      </c>
      <c r="X22" s="130">
        <f t="shared" si="4"/>
        <v>0</v>
      </c>
    </row>
    <row r="23" spans="1:24" ht="45" customHeight="1" x14ac:dyDescent="0.2">
      <c r="A23" s="127">
        <v>5</v>
      </c>
      <c r="B23" s="381" t="s">
        <v>441</v>
      </c>
      <c r="C23" s="382"/>
      <c r="D23" s="141" t="s">
        <v>44</v>
      </c>
      <c r="E23" s="139">
        <v>0.1</v>
      </c>
      <c r="F23" s="17">
        <f>$F$24*E23</f>
        <v>667947.30000000005</v>
      </c>
      <c r="G23" s="17">
        <f>$G$24*E23</f>
        <v>654080.60000000009</v>
      </c>
      <c r="H23" s="130">
        <f t="shared" si="5"/>
        <v>9</v>
      </c>
      <c r="I23" s="130">
        <f t="shared" si="5"/>
        <v>6</v>
      </c>
      <c r="J23" s="142">
        <v>3</v>
      </c>
      <c r="K23" s="131">
        <v>3</v>
      </c>
      <c r="L23" s="142">
        <v>3</v>
      </c>
      <c r="M23" s="131"/>
      <c r="N23" s="142">
        <v>3</v>
      </c>
      <c r="O23" s="276">
        <v>3</v>
      </c>
      <c r="P23" s="142"/>
      <c r="Q23" s="131"/>
      <c r="R23" s="13">
        <f t="shared" si="0"/>
        <v>9</v>
      </c>
      <c r="S23" s="13">
        <f t="shared" si="0"/>
        <v>6</v>
      </c>
      <c r="T23" s="13">
        <f t="shared" si="1"/>
        <v>-3</v>
      </c>
      <c r="U23" s="22"/>
      <c r="V23" s="130">
        <f t="shared" si="2"/>
        <v>100</v>
      </c>
      <c r="W23" s="130">
        <f t="shared" si="3"/>
        <v>97.923982925000232</v>
      </c>
      <c r="X23" s="130">
        <f t="shared" si="4"/>
        <v>102.12002924410233</v>
      </c>
    </row>
    <row r="24" spans="1:24" s="1" customFormat="1" ht="36.75" customHeight="1" x14ac:dyDescent="0.2">
      <c r="A24" s="298" t="s">
        <v>24</v>
      </c>
      <c r="B24" s="299"/>
      <c r="C24" s="300"/>
      <c r="D24" s="18"/>
      <c r="E24" s="59">
        <f>SUM(E19:E23)</f>
        <v>1</v>
      </c>
      <c r="F24" s="19">
        <f>SEGUIMIENTO!D31</f>
        <v>6679473</v>
      </c>
      <c r="G24" s="19">
        <f>SEGUIMIENTO!E31</f>
        <v>6540806</v>
      </c>
      <c r="H24" s="18">
        <f t="shared" ref="H24:Q24" si="6">SUM(H19:H23)</f>
        <v>263076</v>
      </c>
      <c r="I24" s="18">
        <f t="shared" si="6"/>
        <v>111552</v>
      </c>
      <c r="J24" s="18">
        <f t="shared" si="6"/>
        <v>87692</v>
      </c>
      <c r="K24" s="18">
        <f t="shared" si="6"/>
        <v>49744</v>
      </c>
      <c r="L24" s="18">
        <f t="shared" si="6"/>
        <v>87692</v>
      </c>
      <c r="M24" s="18">
        <f t="shared" si="6"/>
        <v>0</v>
      </c>
      <c r="N24" s="18">
        <f t="shared" si="6"/>
        <v>87692</v>
      </c>
      <c r="O24" s="18">
        <f t="shared" si="6"/>
        <v>61808</v>
      </c>
      <c r="P24" s="18">
        <f t="shared" si="6"/>
        <v>0</v>
      </c>
      <c r="Q24" s="18">
        <f t="shared" si="6"/>
        <v>0</v>
      </c>
      <c r="R24" s="14">
        <f t="shared" si="0"/>
        <v>263076</v>
      </c>
      <c r="S24" s="14">
        <f t="shared" si="0"/>
        <v>111552</v>
      </c>
      <c r="T24" s="14">
        <f t="shared" si="1"/>
        <v>-151524</v>
      </c>
      <c r="U24" s="5"/>
      <c r="V24" s="130">
        <f t="shared" si="2"/>
        <v>70.483054326506405</v>
      </c>
      <c r="W24" s="130">
        <f t="shared" si="3"/>
        <v>97.923982925000217</v>
      </c>
      <c r="X24" s="130">
        <f t="shared" si="4"/>
        <v>71.977315690364875</v>
      </c>
    </row>
    <row r="25" spans="1:24" s="6" customFormat="1" ht="14.25" customHeight="1" x14ac:dyDescent="0.2">
      <c r="F25" s="10"/>
    </row>
    <row r="26" spans="1:24" s="6" customFormat="1" ht="14.25" customHeight="1" x14ac:dyDescent="0.2">
      <c r="B26" s="11" t="s">
        <v>25</v>
      </c>
      <c r="F26" s="10"/>
      <c r="H26" s="6" t="s">
        <v>26</v>
      </c>
    </row>
    <row r="31" spans="1:2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50"/>
      <c r="S31" s="50"/>
      <c r="T31" s="317"/>
      <c r="U31" s="317"/>
      <c r="V31" s="6"/>
    </row>
    <row r="32" spans="1:24" x14ac:dyDescent="0.2">
      <c r="A32" s="289" t="s">
        <v>57</v>
      </c>
      <c r="B32" s="289"/>
      <c r="C32" s="289"/>
      <c r="D32" s="6"/>
      <c r="E32" s="6"/>
      <c r="F32" s="6"/>
      <c r="G32" s="6"/>
      <c r="H32" s="287" t="s">
        <v>286</v>
      </c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</row>
    <row r="33" spans="1:22" x14ac:dyDescent="0.2">
      <c r="A33" s="287" t="s">
        <v>56</v>
      </c>
      <c r="B33" s="287"/>
      <c r="C33" s="287"/>
      <c r="D33" s="6"/>
      <c r="E33" s="6"/>
      <c r="F33" s="6"/>
      <c r="G33" s="6"/>
      <c r="H33" s="287" t="s">
        <v>116</v>
      </c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</row>
  </sheetData>
  <sheetProtection sheet="1" objects="1" scenarios="1"/>
  <mergeCells count="37">
    <mergeCell ref="B19:C19"/>
    <mergeCell ref="B20:C20"/>
    <mergeCell ref="A33:C33"/>
    <mergeCell ref="H33:V33"/>
    <mergeCell ref="B21:C21"/>
    <mergeCell ref="B22:C22"/>
    <mergeCell ref="B23:C23"/>
    <mergeCell ref="A24:C24"/>
    <mergeCell ref="T31:U31"/>
    <mergeCell ref="A32:C32"/>
    <mergeCell ref="H32:V32"/>
    <mergeCell ref="A12:B12"/>
    <mergeCell ref="A14:U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A6:X6"/>
    <mergeCell ref="A8:B8"/>
    <mergeCell ref="A9:B9"/>
    <mergeCell ref="A10:B10"/>
    <mergeCell ref="A11:B11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55118110236220474" bottom="0.35433070866141736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opLeftCell="A2" workbookViewId="0">
      <selection activeCell="O19" sqref="O19:O27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40.7109375" style="36" customWidth="1"/>
    <col min="4" max="4" width="12.28515625" style="36" customWidth="1"/>
    <col min="5" max="5" width="10.42578125" style="36" customWidth="1"/>
    <col min="6" max="6" width="13.28515625" style="36" customWidth="1"/>
    <col min="7" max="7" width="12.42578125" style="36" bestFit="1" customWidth="1"/>
    <col min="8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1.2851562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4" x14ac:dyDescent="0.2">
      <c r="A8" s="379" t="s">
        <v>36</v>
      </c>
      <c r="B8" s="379"/>
      <c r="C8" s="30" t="s">
        <v>410</v>
      </c>
      <c r="D8" s="1"/>
      <c r="E8" s="1"/>
      <c r="F8" s="1"/>
      <c r="G8" s="1"/>
      <c r="H8" s="1"/>
      <c r="I8" s="1"/>
      <c r="J8" s="1"/>
      <c r="K8" s="1"/>
      <c r="L8" s="6"/>
      <c r="M8" s="6"/>
      <c r="N8" s="6"/>
      <c r="O8" s="6"/>
      <c r="P8" s="6"/>
      <c r="Q8" s="6"/>
    </row>
    <row r="9" spans="1:24" x14ac:dyDescent="0.2">
      <c r="A9" s="379" t="s">
        <v>0</v>
      </c>
      <c r="B9" s="379"/>
      <c r="C9" s="30" t="s">
        <v>229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379" t="s">
        <v>63</v>
      </c>
      <c r="B10" s="379"/>
      <c r="C10" s="30" t="s">
        <v>442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379" t="s">
        <v>6</v>
      </c>
      <c r="B11" s="379"/>
      <c r="C11" s="30" t="s">
        <v>425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379" t="s">
        <v>413</v>
      </c>
      <c r="B12" s="379"/>
      <c r="C12" s="30" t="s">
        <v>414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  <c r="U12" s="46"/>
    </row>
    <row r="13" spans="1:24" x14ac:dyDescent="0.2">
      <c r="A13" s="41"/>
      <c r="B13" s="41"/>
      <c r="C13" s="30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27.75" customHeight="1" x14ac:dyDescent="0.2">
      <c r="A15" s="292" t="s">
        <v>415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36.75" customHeight="1" x14ac:dyDescent="0.2">
      <c r="A19" s="127">
        <v>1</v>
      </c>
      <c r="B19" s="380" t="s">
        <v>416</v>
      </c>
      <c r="C19" s="380"/>
      <c r="D19" s="128" t="s">
        <v>417</v>
      </c>
      <c r="E19" s="129">
        <v>0.2</v>
      </c>
      <c r="F19" s="17">
        <f>$F$28*E19</f>
        <v>617374</v>
      </c>
      <c r="G19" s="17">
        <f>$G$28*E19</f>
        <v>598640.4</v>
      </c>
      <c r="H19" s="130">
        <f>J19+L19+N19+P19</f>
        <v>270</v>
      </c>
      <c r="I19" s="130">
        <f>K19+M19+O19+Q19</f>
        <v>270</v>
      </c>
      <c r="J19" s="127">
        <v>90</v>
      </c>
      <c r="K19" s="131">
        <v>90</v>
      </c>
      <c r="L19" s="127">
        <v>90</v>
      </c>
      <c r="M19" s="130">
        <v>90</v>
      </c>
      <c r="N19" s="127">
        <v>90</v>
      </c>
      <c r="O19" s="275">
        <v>90</v>
      </c>
      <c r="P19" s="127"/>
      <c r="Q19" s="130"/>
      <c r="R19" s="13">
        <f t="shared" ref="R19:S28" si="0">J19+L19+N19+P19</f>
        <v>270</v>
      </c>
      <c r="S19" s="13">
        <f t="shared" si="0"/>
        <v>270</v>
      </c>
      <c r="T19" s="13">
        <f>S19-R19</f>
        <v>0</v>
      </c>
      <c r="U19" s="25"/>
      <c r="V19" s="5">
        <f>O19/N19*100</f>
        <v>100</v>
      </c>
      <c r="W19" s="5">
        <f>G19/F19*100</f>
        <v>96.965599458351022</v>
      </c>
      <c r="X19" s="5">
        <f>V19/W19*100</f>
        <v>103.12935779142202</v>
      </c>
    </row>
    <row r="20" spans="1:24" ht="35.25" customHeight="1" x14ac:dyDescent="0.2">
      <c r="A20" s="127">
        <v>2</v>
      </c>
      <c r="B20" s="380" t="s">
        <v>426</v>
      </c>
      <c r="C20" s="380"/>
      <c r="D20" s="128" t="s">
        <v>143</v>
      </c>
      <c r="E20" s="129">
        <v>0.1</v>
      </c>
      <c r="F20" s="17">
        <f t="shared" ref="F20:F27" si="1">$F$28*E20</f>
        <v>308687</v>
      </c>
      <c r="G20" s="17">
        <f t="shared" ref="G20:G27" si="2">$G$28*E20</f>
        <v>299320.2</v>
      </c>
      <c r="H20" s="130">
        <f t="shared" ref="H20:I27" si="3">J20+L20+N20+P20</f>
        <v>4</v>
      </c>
      <c r="I20" s="130">
        <f t="shared" si="3"/>
        <v>1</v>
      </c>
      <c r="J20" s="127">
        <v>1</v>
      </c>
      <c r="K20" s="131">
        <v>1</v>
      </c>
      <c r="L20" s="127">
        <v>2</v>
      </c>
      <c r="M20" s="130">
        <v>0</v>
      </c>
      <c r="N20" s="127">
        <v>1</v>
      </c>
      <c r="O20" s="275">
        <v>0</v>
      </c>
      <c r="P20" s="127"/>
      <c r="Q20" s="130"/>
      <c r="R20" s="13">
        <f t="shared" si="0"/>
        <v>4</v>
      </c>
      <c r="S20" s="13">
        <f t="shared" si="0"/>
        <v>1</v>
      </c>
      <c r="T20" s="13">
        <f t="shared" ref="T20:T28" si="4">S20-R20</f>
        <v>-3</v>
      </c>
      <c r="U20" s="25"/>
      <c r="V20" s="5">
        <f t="shared" ref="V20:V28" si="5">O20/N20*100</f>
        <v>0</v>
      </c>
      <c r="W20" s="5">
        <f t="shared" ref="W20:W28" si="6">G20/F20*100</f>
        <v>96.965599458351022</v>
      </c>
      <c r="X20" s="5">
        <f t="shared" ref="X20:X28" si="7">V20/W20*100</f>
        <v>0</v>
      </c>
    </row>
    <row r="21" spans="1:24" ht="45" customHeight="1" x14ac:dyDescent="0.2">
      <c r="A21" s="127">
        <v>3</v>
      </c>
      <c r="B21" s="380" t="s">
        <v>419</v>
      </c>
      <c r="C21" s="380"/>
      <c r="D21" s="128" t="s">
        <v>89</v>
      </c>
      <c r="E21" s="129">
        <v>0.1</v>
      </c>
      <c r="F21" s="17">
        <f t="shared" si="1"/>
        <v>308687</v>
      </c>
      <c r="G21" s="17">
        <f t="shared" si="2"/>
        <v>299320.2</v>
      </c>
      <c r="H21" s="130">
        <f t="shared" si="3"/>
        <v>9</v>
      </c>
      <c r="I21" s="130">
        <f t="shared" si="3"/>
        <v>7</v>
      </c>
      <c r="J21" s="127">
        <v>3</v>
      </c>
      <c r="K21" s="131">
        <v>3</v>
      </c>
      <c r="L21" s="127">
        <v>3</v>
      </c>
      <c r="M21" s="130">
        <v>1</v>
      </c>
      <c r="N21" s="127">
        <v>3</v>
      </c>
      <c r="O21" s="275">
        <v>3</v>
      </c>
      <c r="P21" s="127"/>
      <c r="Q21" s="130"/>
      <c r="R21" s="13">
        <f t="shared" si="0"/>
        <v>9</v>
      </c>
      <c r="S21" s="13">
        <f t="shared" si="0"/>
        <v>7</v>
      </c>
      <c r="T21" s="13">
        <f t="shared" si="4"/>
        <v>-2</v>
      </c>
      <c r="U21" s="25"/>
      <c r="V21" s="5">
        <f t="shared" si="5"/>
        <v>100</v>
      </c>
      <c r="W21" s="5">
        <f t="shared" si="6"/>
        <v>96.965599458351022</v>
      </c>
      <c r="X21" s="5">
        <f t="shared" si="7"/>
        <v>103.12935779142202</v>
      </c>
    </row>
    <row r="22" spans="1:24" ht="31.5" customHeight="1" x14ac:dyDescent="0.2">
      <c r="A22" s="127">
        <v>4</v>
      </c>
      <c r="B22" s="380" t="s">
        <v>429</v>
      </c>
      <c r="C22" s="380"/>
      <c r="D22" s="128" t="s">
        <v>46</v>
      </c>
      <c r="E22" s="129">
        <v>0.1</v>
      </c>
      <c r="F22" s="17">
        <f t="shared" si="1"/>
        <v>308687</v>
      </c>
      <c r="G22" s="17">
        <f t="shared" si="2"/>
        <v>299320.2</v>
      </c>
      <c r="H22" s="130">
        <f t="shared" si="3"/>
        <v>4</v>
      </c>
      <c r="I22" s="130">
        <f t="shared" si="3"/>
        <v>3</v>
      </c>
      <c r="J22" s="127">
        <v>1</v>
      </c>
      <c r="K22" s="131">
        <v>1</v>
      </c>
      <c r="L22" s="127">
        <v>2</v>
      </c>
      <c r="M22" s="130">
        <v>1</v>
      </c>
      <c r="N22" s="127">
        <v>1</v>
      </c>
      <c r="O22" s="275">
        <v>1</v>
      </c>
      <c r="P22" s="127"/>
      <c r="Q22" s="130"/>
      <c r="R22" s="13">
        <f t="shared" si="0"/>
        <v>4</v>
      </c>
      <c r="S22" s="13">
        <f t="shared" si="0"/>
        <v>3</v>
      </c>
      <c r="T22" s="13">
        <f t="shared" si="4"/>
        <v>-1</v>
      </c>
      <c r="U22" s="25"/>
      <c r="V22" s="5">
        <f t="shared" si="5"/>
        <v>100</v>
      </c>
      <c r="W22" s="5">
        <f t="shared" si="6"/>
        <v>96.965599458351022</v>
      </c>
      <c r="X22" s="5">
        <f t="shared" si="7"/>
        <v>103.12935779142202</v>
      </c>
    </row>
    <row r="23" spans="1:24" ht="37.5" customHeight="1" x14ac:dyDescent="0.2">
      <c r="A23" s="127">
        <v>5</v>
      </c>
      <c r="B23" s="380" t="s">
        <v>427</v>
      </c>
      <c r="C23" s="380"/>
      <c r="D23" s="128" t="s">
        <v>71</v>
      </c>
      <c r="E23" s="129">
        <v>0.1</v>
      </c>
      <c r="F23" s="17">
        <f t="shared" si="1"/>
        <v>308687</v>
      </c>
      <c r="G23" s="17">
        <f t="shared" si="2"/>
        <v>299320.2</v>
      </c>
      <c r="H23" s="130">
        <f t="shared" si="3"/>
        <v>3</v>
      </c>
      <c r="I23" s="130">
        <f t="shared" si="3"/>
        <v>3</v>
      </c>
      <c r="J23" s="127">
        <v>1</v>
      </c>
      <c r="K23" s="131">
        <v>1</v>
      </c>
      <c r="L23" s="127">
        <v>1</v>
      </c>
      <c r="M23" s="130">
        <v>1</v>
      </c>
      <c r="N23" s="127">
        <v>1</v>
      </c>
      <c r="O23" s="275">
        <v>1</v>
      </c>
      <c r="P23" s="127"/>
      <c r="Q23" s="130"/>
      <c r="R23" s="13">
        <f t="shared" si="0"/>
        <v>3</v>
      </c>
      <c r="S23" s="13">
        <f t="shared" si="0"/>
        <v>3</v>
      </c>
      <c r="T23" s="13">
        <f t="shared" si="4"/>
        <v>0</v>
      </c>
      <c r="U23" s="25"/>
      <c r="V23" s="5">
        <f t="shared" si="5"/>
        <v>100</v>
      </c>
      <c r="W23" s="5">
        <f t="shared" si="6"/>
        <v>96.965599458351022</v>
      </c>
      <c r="X23" s="5">
        <f t="shared" si="7"/>
        <v>103.12935779142202</v>
      </c>
    </row>
    <row r="24" spans="1:24" ht="39" customHeight="1" x14ac:dyDescent="0.2">
      <c r="A24" s="127">
        <v>6</v>
      </c>
      <c r="B24" s="380" t="s">
        <v>422</v>
      </c>
      <c r="C24" s="380"/>
      <c r="D24" s="128" t="s">
        <v>71</v>
      </c>
      <c r="E24" s="129">
        <v>0.1</v>
      </c>
      <c r="F24" s="17">
        <f t="shared" si="1"/>
        <v>308687</v>
      </c>
      <c r="G24" s="17">
        <f t="shared" si="2"/>
        <v>299320.2</v>
      </c>
      <c r="H24" s="130">
        <f t="shared" si="3"/>
        <v>3</v>
      </c>
      <c r="I24" s="130">
        <f t="shared" si="3"/>
        <v>3</v>
      </c>
      <c r="J24" s="127">
        <v>1</v>
      </c>
      <c r="K24" s="131">
        <v>1</v>
      </c>
      <c r="L24" s="127">
        <v>1</v>
      </c>
      <c r="M24" s="130">
        <v>1</v>
      </c>
      <c r="N24" s="127">
        <v>1</v>
      </c>
      <c r="O24" s="275">
        <v>1</v>
      </c>
      <c r="P24" s="127"/>
      <c r="Q24" s="130"/>
      <c r="R24" s="13">
        <f t="shared" si="0"/>
        <v>3</v>
      </c>
      <c r="S24" s="13">
        <f t="shared" si="0"/>
        <v>3</v>
      </c>
      <c r="T24" s="13">
        <f t="shared" si="4"/>
        <v>0</v>
      </c>
      <c r="U24" s="25"/>
      <c r="V24" s="5">
        <f t="shared" si="5"/>
        <v>100</v>
      </c>
      <c r="W24" s="5">
        <f t="shared" si="6"/>
        <v>96.965599458351022</v>
      </c>
      <c r="X24" s="5">
        <f t="shared" si="7"/>
        <v>103.12935779142202</v>
      </c>
    </row>
    <row r="25" spans="1:24" ht="39.75" customHeight="1" x14ac:dyDescent="0.2">
      <c r="A25" s="127">
        <v>7</v>
      </c>
      <c r="B25" s="380" t="s">
        <v>423</v>
      </c>
      <c r="C25" s="380"/>
      <c r="D25" s="128" t="s">
        <v>44</v>
      </c>
      <c r="E25" s="129">
        <v>0.1</v>
      </c>
      <c r="F25" s="17">
        <f t="shared" si="1"/>
        <v>308687</v>
      </c>
      <c r="G25" s="17">
        <f t="shared" si="2"/>
        <v>299320.2</v>
      </c>
      <c r="H25" s="130">
        <f t="shared" si="3"/>
        <v>9</v>
      </c>
      <c r="I25" s="130">
        <f t="shared" si="3"/>
        <v>9</v>
      </c>
      <c r="J25" s="127">
        <v>3</v>
      </c>
      <c r="K25" s="131">
        <v>3</v>
      </c>
      <c r="L25" s="127">
        <v>3</v>
      </c>
      <c r="M25" s="130">
        <v>3</v>
      </c>
      <c r="N25" s="127">
        <v>3</v>
      </c>
      <c r="O25" s="275">
        <v>3</v>
      </c>
      <c r="P25" s="127"/>
      <c r="Q25" s="130"/>
      <c r="R25" s="13">
        <f t="shared" si="0"/>
        <v>9</v>
      </c>
      <c r="S25" s="13">
        <f t="shared" si="0"/>
        <v>9</v>
      </c>
      <c r="T25" s="13">
        <f t="shared" si="4"/>
        <v>0</v>
      </c>
      <c r="U25" s="25"/>
      <c r="V25" s="5">
        <f t="shared" si="5"/>
        <v>100</v>
      </c>
      <c r="W25" s="5">
        <f t="shared" si="6"/>
        <v>96.965599458351022</v>
      </c>
      <c r="X25" s="5">
        <f t="shared" si="7"/>
        <v>103.12935779142202</v>
      </c>
    </row>
    <row r="26" spans="1:24" ht="39.75" customHeight="1" x14ac:dyDescent="0.2">
      <c r="A26" s="127">
        <v>8</v>
      </c>
      <c r="B26" s="383" t="s">
        <v>443</v>
      </c>
      <c r="C26" s="384"/>
      <c r="D26" s="128" t="s">
        <v>417</v>
      </c>
      <c r="E26" s="129">
        <v>0.1</v>
      </c>
      <c r="F26" s="17">
        <f t="shared" si="1"/>
        <v>308687</v>
      </c>
      <c r="G26" s="17">
        <f t="shared" si="2"/>
        <v>299320.2</v>
      </c>
      <c r="H26" s="130">
        <f t="shared" si="3"/>
        <v>35</v>
      </c>
      <c r="I26" s="130">
        <f t="shared" si="3"/>
        <v>23</v>
      </c>
      <c r="J26" s="127">
        <v>10</v>
      </c>
      <c r="K26" s="131">
        <v>10</v>
      </c>
      <c r="L26" s="127">
        <v>15</v>
      </c>
      <c r="M26" s="130">
        <v>5</v>
      </c>
      <c r="N26" s="127">
        <v>10</v>
      </c>
      <c r="O26" s="275">
        <v>8</v>
      </c>
      <c r="P26" s="127"/>
      <c r="Q26" s="130"/>
      <c r="R26" s="13">
        <f t="shared" si="0"/>
        <v>35</v>
      </c>
      <c r="S26" s="13">
        <f t="shared" si="0"/>
        <v>23</v>
      </c>
      <c r="T26" s="13">
        <f t="shared" si="4"/>
        <v>-12</v>
      </c>
      <c r="U26" s="25"/>
      <c r="V26" s="5">
        <f t="shared" si="5"/>
        <v>80</v>
      </c>
      <c r="W26" s="5">
        <f t="shared" si="6"/>
        <v>96.965599458351022</v>
      </c>
      <c r="X26" s="5">
        <f t="shared" si="7"/>
        <v>82.503486233137608</v>
      </c>
    </row>
    <row r="27" spans="1:24" ht="39.75" customHeight="1" x14ac:dyDescent="0.2">
      <c r="A27" s="127">
        <v>9</v>
      </c>
      <c r="B27" s="380" t="s">
        <v>444</v>
      </c>
      <c r="C27" s="380"/>
      <c r="D27" s="128" t="s">
        <v>445</v>
      </c>
      <c r="E27" s="129">
        <v>0.1</v>
      </c>
      <c r="F27" s="17">
        <f t="shared" si="1"/>
        <v>308687</v>
      </c>
      <c r="G27" s="17">
        <f t="shared" si="2"/>
        <v>299320.2</v>
      </c>
      <c r="H27" s="130">
        <f t="shared" si="3"/>
        <v>80</v>
      </c>
      <c r="I27" s="130">
        <f t="shared" si="3"/>
        <v>40</v>
      </c>
      <c r="J27" s="127">
        <v>20</v>
      </c>
      <c r="K27" s="131">
        <v>20</v>
      </c>
      <c r="L27" s="127">
        <v>40</v>
      </c>
      <c r="M27" s="130">
        <v>10</v>
      </c>
      <c r="N27" s="127">
        <v>20</v>
      </c>
      <c r="O27" s="275">
        <v>10</v>
      </c>
      <c r="P27" s="127"/>
      <c r="Q27" s="130"/>
      <c r="R27" s="13">
        <f t="shared" si="0"/>
        <v>80</v>
      </c>
      <c r="S27" s="13">
        <f t="shared" si="0"/>
        <v>40</v>
      </c>
      <c r="T27" s="13">
        <f t="shared" si="4"/>
        <v>-40</v>
      </c>
      <c r="U27" s="25"/>
      <c r="V27" s="5">
        <f t="shared" si="5"/>
        <v>50</v>
      </c>
      <c r="W27" s="5">
        <f t="shared" si="6"/>
        <v>96.965599458351022</v>
      </c>
      <c r="X27" s="5">
        <f t="shared" si="7"/>
        <v>51.564678895711012</v>
      </c>
    </row>
    <row r="28" spans="1:24" s="1" customFormat="1" ht="36.75" customHeight="1" x14ac:dyDescent="0.2">
      <c r="A28" s="298" t="s">
        <v>24</v>
      </c>
      <c r="B28" s="299"/>
      <c r="C28" s="300"/>
      <c r="D28" s="18"/>
      <c r="E28" s="129">
        <f>SUM(E19:E27)</f>
        <v>0.99999999999999989</v>
      </c>
      <c r="F28" s="19">
        <f>SEGUIMIENTO!D32</f>
        <v>3086870</v>
      </c>
      <c r="G28" s="19">
        <f>SEGUIMIENTO!E32</f>
        <v>2993202</v>
      </c>
      <c r="H28" s="18">
        <f t="shared" ref="H28:Q28" si="8">SUM(H19:H27)</f>
        <v>417</v>
      </c>
      <c r="I28" s="18">
        <f t="shared" si="8"/>
        <v>359</v>
      </c>
      <c r="J28" s="18">
        <f t="shared" si="8"/>
        <v>130</v>
      </c>
      <c r="K28" s="18">
        <f t="shared" si="8"/>
        <v>130</v>
      </c>
      <c r="L28" s="18">
        <f t="shared" si="8"/>
        <v>157</v>
      </c>
      <c r="M28" s="18">
        <f t="shared" si="8"/>
        <v>112</v>
      </c>
      <c r="N28" s="18">
        <f t="shared" si="8"/>
        <v>130</v>
      </c>
      <c r="O28" s="18">
        <f t="shared" si="8"/>
        <v>117</v>
      </c>
      <c r="P28" s="18">
        <f t="shared" si="8"/>
        <v>0</v>
      </c>
      <c r="Q28" s="18">
        <f t="shared" si="8"/>
        <v>0</v>
      </c>
      <c r="R28" s="14">
        <f t="shared" si="0"/>
        <v>417</v>
      </c>
      <c r="S28" s="14">
        <f t="shared" si="0"/>
        <v>359</v>
      </c>
      <c r="T28" s="14">
        <f t="shared" si="4"/>
        <v>-58</v>
      </c>
      <c r="U28" s="14"/>
      <c r="V28" s="5">
        <f t="shared" si="5"/>
        <v>90</v>
      </c>
      <c r="W28" s="5">
        <f t="shared" si="6"/>
        <v>96.965599458351022</v>
      </c>
      <c r="X28" s="5">
        <f t="shared" si="7"/>
        <v>92.816422012279816</v>
      </c>
    </row>
    <row r="29" spans="1:24" s="6" customFormat="1" ht="14.25" customHeight="1" x14ac:dyDescent="0.2">
      <c r="F29" s="10"/>
    </row>
    <row r="30" spans="1:24" s="6" customFormat="1" ht="14.25" customHeight="1" x14ac:dyDescent="0.2">
      <c r="B30" s="11" t="s">
        <v>25</v>
      </c>
      <c r="F30" s="10"/>
      <c r="H30" s="6" t="s">
        <v>26</v>
      </c>
    </row>
    <row r="34" spans="1:22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50"/>
      <c r="S34" s="50"/>
      <c r="T34" s="317"/>
      <c r="U34" s="317"/>
      <c r="V34" s="6"/>
    </row>
    <row r="35" spans="1:22" x14ac:dyDescent="0.2">
      <c r="A35" s="289" t="s">
        <v>57</v>
      </c>
      <c r="B35" s="289"/>
      <c r="C35" s="289"/>
      <c r="D35" s="6"/>
      <c r="E35" s="6"/>
      <c r="F35" s="6"/>
      <c r="G35" s="6"/>
      <c r="H35" s="287" t="s">
        <v>286</v>
      </c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</row>
    <row r="36" spans="1:22" x14ac:dyDescent="0.2">
      <c r="A36" s="287" t="s">
        <v>56</v>
      </c>
      <c r="B36" s="287"/>
      <c r="C36" s="287"/>
      <c r="D36" s="6"/>
      <c r="E36" s="6"/>
      <c r="F36" s="6"/>
      <c r="G36" s="6"/>
      <c r="H36" s="287" t="s">
        <v>116</v>
      </c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</row>
  </sheetData>
  <sheetProtection sheet="1" objects="1" scenarios="1"/>
  <mergeCells count="41">
    <mergeCell ref="T34:U34"/>
    <mergeCell ref="A35:C35"/>
    <mergeCell ref="H35:V35"/>
    <mergeCell ref="A36:C36"/>
    <mergeCell ref="H36:V36"/>
    <mergeCell ref="B24:C24"/>
    <mergeCell ref="B25:C25"/>
    <mergeCell ref="B26:C26"/>
    <mergeCell ref="B27:C27"/>
    <mergeCell ref="A28:C28"/>
    <mergeCell ref="B19:C19"/>
    <mergeCell ref="B20:C20"/>
    <mergeCell ref="B21:C21"/>
    <mergeCell ref="B22:C22"/>
    <mergeCell ref="B23:C23"/>
    <mergeCell ref="A12:B12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A6:X6"/>
    <mergeCell ref="A8:B8"/>
    <mergeCell ref="A9:B9"/>
    <mergeCell ref="A10:B10"/>
    <mergeCell ref="A11:B11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opLeftCell="A5" workbookViewId="0">
      <selection activeCell="O19" sqref="O19:O25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40.7109375" style="36" customWidth="1"/>
    <col min="4" max="4" width="12.28515625" style="36" customWidth="1"/>
    <col min="5" max="5" width="10.42578125" style="36" customWidth="1"/>
    <col min="6" max="6" width="12.140625" style="36" customWidth="1"/>
    <col min="7" max="7" width="13.140625" style="36" customWidth="1"/>
    <col min="8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2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379" t="s">
        <v>36</v>
      </c>
      <c r="B8" s="379"/>
      <c r="C8" s="30" t="s">
        <v>410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379" t="s">
        <v>0</v>
      </c>
      <c r="B9" s="379"/>
      <c r="C9" s="30" t="s">
        <v>229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379" t="s">
        <v>63</v>
      </c>
      <c r="B10" s="379"/>
      <c r="C10" s="30" t="s">
        <v>446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379" t="s">
        <v>6</v>
      </c>
      <c r="B11" s="379"/>
      <c r="C11" s="30" t="s">
        <v>425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379" t="s">
        <v>413</v>
      </c>
      <c r="B12" s="379"/>
      <c r="C12" s="30" t="s">
        <v>414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T13" s="99"/>
      <c r="U13" s="46"/>
      <c r="X13" s="99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26.25" customHeight="1" x14ac:dyDescent="0.2">
      <c r="A15" s="292" t="s">
        <v>415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5" customHeight="1" x14ac:dyDescent="0.2">
      <c r="A19" s="127">
        <v>1</v>
      </c>
      <c r="B19" s="380" t="s">
        <v>416</v>
      </c>
      <c r="C19" s="380"/>
      <c r="D19" s="128" t="s">
        <v>417</v>
      </c>
      <c r="E19" s="129">
        <v>0.3</v>
      </c>
      <c r="F19" s="17">
        <f>$F$26*E19</f>
        <v>430661.39999999997</v>
      </c>
      <c r="G19" s="17">
        <f>$G$26*E19</f>
        <v>403469.1</v>
      </c>
      <c r="H19" s="130">
        <f>J19+L19+N19+P19</f>
        <v>270</v>
      </c>
      <c r="I19" s="130">
        <f>K19+M19+O19+Q19</f>
        <v>270</v>
      </c>
      <c r="J19" s="127">
        <v>90</v>
      </c>
      <c r="K19" s="131">
        <v>90</v>
      </c>
      <c r="L19" s="127">
        <v>90</v>
      </c>
      <c r="M19" s="130">
        <v>90</v>
      </c>
      <c r="N19" s="127">
        <v>90</v>
      </c>
      <c r="O19" s="275">
        <v>90</v>
      </c>
      <c r="P19" s="127"/>
      <c r="Q19" s="130"/>
      <c r="R19" s="13">
        <f>J19+L19+N19+P19</f>
        <v>270</v>
      </c>
      <c r="S19" s="13">
        <f>K19+M19+O19+Q19</f>
        <v>270</v>
      </c>
      <c r="T19" s="13">
        <f>S19-R19</f>
        <v>0</v>
      </c>
      <c r="U19" s="25"/>
      <c r="V19" s="5">
        <f>O19/N19*100</f>
        <v>100</v>
      </c>
      <c r="W19" s="5">
        <f>G19/F19*100</f>
        <v>93.685921236498089</v>
      </c>
      <c r="X19" s="5">
        <f>V19/W19*100</f>
        <v>106.73962392659067</v>
      </c>
    </row>
    <row r="20" spans="1:24" ht="45" customHeight="1" x14ac:dyDescent="0.2">
      <c r="A20" s="127">
        <v>2</v>
      </c>
      <c r="B20" s="380" t="s">
        <v>426</v>
      </c>
      <c r="C20" s="380"/>
      <c r="D20" s="128" t="s">
        <v>143</v>
      </c>
      <c r="E20" s="129">
        <v>0.1</v>
      </c>
      <c r="F20" s="17">
        <f t="shared" ref="F20:F25" si="0">$F$26*E20</f>
        <v>143553.80000000002</v>
      </c>
      <c r="G20" s="17">
        <f t="shared" ref="G20:G25" si="1">$G$26*E20</f>
        <v>134489.70000000001</v>
      </c>
      <c r="H20" s="130">
        <f t="shared" ref="H20:I25" si="2">J20+L20+N20+P20</f>
        <v>4</v>
      </c>
      <c r="I20" s="130">
        <f t="shared" si="2"/>
        <v>1</v>
      </c>
      <c r="J20" s="127">
        <v>1</v>
      </c>
      <c r="K20" s="131">
        <v>1</v>
      </c>
      <c r="L20" s="127">
        <v>2</v>
      </c>
      <c r="M20" s="130">
        <v>0</v>
      </c>
      <c r="N20" s="127">
        <v>1</v>
      </c>
      <c r="O20" s="275">
        <v>0</v>
      </c>
      <c r="P20" s="127"/>
      <c r="Q20" s="130"/>
      <c r="R20" s="13">
        <f t="shared" ref="R20:S26" si="3">J20+L20+N20+P20</f>
        <v>4</v>
      </c>
      <c r="S20" s="13">
        <f t="shared" si="3"/>
        <v>1</v>
      </c>
      <c r="T20" s="13">
        <f t="shared" ref="T20:T26" si="4">S20-R20</f>
        <v>-3</v>
      </c>
      <c r="U20" s="25"/>
      <c r="V20" s="5">
        <f t="shared" ref="V20:V26" si="5">O20/N20*100</f>
        <v>0</v>
      </c>
      <c r="W20" s="5">
        <f t="shared" ref="W20:W26" si="6">G20/F20*100</f>
        <v>93.685921236498089</v>
      </c>
      <c r="X20" s="5">
        <f t="shared" ref="X20:X26" si="7">V20/W20*100</f>
        <v>0</v>
      </c>
    </row>
    <row r="21" spans="1:24" ht="45" customHeight="1" x14ac:dyDescent="0.2">
      <c r="A21" s="127">
        <v>3</v>
      </c>
      <c r="B21" s="380" t="s">
        <v>419</v>
      </c>
      <c r="C21" s="380"/>
      <c r="D21" s="128" t="s">
        <v>89</v>
      </c>
      <c r="E21" s="129">
        <v>0.2</v>
      </c>
      <c r="F21" s="17">
        <f t="shared" si="0"/>
        <v>287107.60000000003</v>
      </c>
      <c r="G21" s="17">
        <f t="shared" si="1"/>
        <v>268979.40000000002</v>
      </c>
      <c r="H21" s="130">
        <f t="shared" si="2"/>
        <v>9</v>
      </c>
      <c r="I21" s="130">
        <f t="shared" si="2"/>
        <v>7</v>
      </c>
      <c r="J21" s="127">
        <v>3</v>
      </c>
      <c r="K21" s="131">
        <v>3</v>
      </c>
      <c r="L21" s="127">
        <v>3</v>
      </c>
      <c r="M21" s="130">
        <v>1</v>
      </c>
      <c r="N21" s="127">
        <v>3</v>
      </c>
      <c r="O21" s="275">
        <v>3</v>
      </c>
      <c r="P21" s="127"/>
      <c r="Q21" s="130"/>
      <c r="R21" s="13">
        <f t="shared" si="3"/>
        <v>9</v>
      </c>
      <c r="S21" s="13">
        <f t="shared" si="3"/>
        <v>7</v>
      </c>
      <c r="T21" s="13">
        <f t="shared" si="4"/>
        <v>-2</v>
      </c>
      <c r="U21" s="25"/>
      <c r="V21" s="5">
        <f t="shared" si="5"/>
        <v>100</v>
      </c>
      <c r="W21" s="5">
        <f t="shared" si="6"/>
        <v>93.685921236498089</v>
      </c>
      <c r="X21" s="5">
        <f t="shared" si="7"/>
        <v>106.73962392659067</v>
      </c>
    </row>
    <row r="22" spans="1:24" ht="45" customHeight="1" x14ac:dyDescent="0.2">
      <c r="A22" s="127">
        <v>4</v>
      </c>
      <c r="B22" s="380" t="s">
        <v>429</v>
      </c>
      <c r="C22" s="380"/>
      <c r="D22" s="128" t="s">
        <v>46</v>
      </c>
      <c r="E22" s="129">
        <v>0.1</v>
      </c>
      <c r="F22" s="17">
        <f t="shared" si="0"/>
        <v>143553.80000000002</v>
      </c>
      <c r="G22" s="17">
        <f t="shared" si="1"/>
        <v>134489.70000000001</v>
      </c>
      <c r="H22" s="130">
        <f t="shared" si="2"/>
        <v>4</v>
      </c>
      <c r="I22" s="130">
        <f t="shared" si="2"/>
        <v>3</v>
      </c>
      <c r="J22" s="127">
        <v>1</v>
      </c>
      <c r="K22" s="131">
        <v>1</v>
      </c>
      <c r="L22" s="127">
        <v>2</v>
      </c>
      <c r="M22" s="130">
        <v>1</v>
      </c>
      <c r="N22" s="127">
        <v>1</v>
      </c>
      <c r="O22" s="275">
        <v>1</v>
      </c>
      <c r="P22" s="127"/>
      <c r="Q22" s="130"/>
      <c r="R22" s="13">
        <f t="shared" si="3"/>
        <v>4</v>
      </c>
      <c r="S22" s="13">
        <f t="shared" si="3"/>
        <v>3</v>
      </c>
      <c r="T22" s="13">
        <f t="shared" si="4"/>
        <v>-1</v>
      </c>
      <c r="U22" s="25"/>
      <c r="V22" s="5">
        <f t="shared" si="5"/>
        <v>100</v>
      </c>
      <c r="W22" s="5">
        <f t="shared" si="6"/>
        <v>93.685921236498089</v>
      </c>
      <c r="X22" s="5">
        <f t="shared" si="7"/>
        <v>106.73962392659067</v>
      </c>
    </row>
    <row r="23" spans="1:24" ht="45" customHeight="1" x14ac:dyDescent="0.2">
      <c r="A23" s="127">
        <v>5</v>
      </c>
      <c r="B23" s="380" t="s">
        <v>427</v>
      </c>
      <c r="C23" s="380"/>
      <c r="D23" s="128" t="s">
        <v>71</v>
      </c>
      <c r="E23" s="129">
        <v>0.1</v>
      </c>
      <c r="F23" s="17">
        <f t="shared" si="0"/>
        <v>143553.80000000002</v>
      </c>
      <c r="G23" s="17">
        <f t="shared" si="1"/>
        <v>134489.70000000001</v>
      </c>
      <c r="H23" s="130">
        <f t="shared" si="2"/>
        <v>3</v>
      </c>
      <c r="I23" s="130">
        <f t="shared" si="2"/>
        <v>3</v>
      </c>
      <c r="J23" s="127">
        <v>1</v>
      </c>
      <c r="K23" s="131">
        <v>1</v>
      </c>
      <c r="L23" s="127">
        <v>1</v>
      </c>
      <c r="M23" s="130">
        <v>1</v>
      </c>
      <c r="N23" s="127">
        <v>1</v>
      </c>
      <c r="O23" s="275">
        <v>1</v>
      </c>
      <c r="P23" s="127"/>
      <c r="Q23" s="130"/>
      <c r="R23" s="13">
        <f t="shared" si="3"/>
        <v>3</v>
      </c>
      <c r="S23" s="13">
        <f t="shared" si="3"/>
        <v>3</v>
      </c>
      <c r="T23" s="13">
        <f t="shared" si="4"/>
        <v>0</v>
      </c>
      <c r="U23" s="25"/>
      <c r="V23" s="5">
        <f t="shared" si="5"/>
        <v>100</v>
      </c>
      <c r="W23" s="5">
        <f t="shared" si="6"/>
        <v>93.685921236498089</v>
      </c>
      <c r="X23" s="5">
        <f t="shared" si="7"/>
        <v>106.73962392659067</v>
      </c>
    </row>
    <row r="24" spans="1:24" ht="45" customHeight="1" x14ac:dyDescent="0.2">
      <c r="A24" s="127">
        <v>6</v>
      </c>
      <c r="B24" s="380" t="s">
        <v>422</v>
      </c>
      <c r="C24" s="380"/>
      <c r="D24" s="128" t="s">
        <v>71</v>
      </c>
      <c r="E24" s="129">
        <v>0.1</v>
      </c>
      <c r="F24" s="17">
        <f t="shared" si="0"/>
        <v>143553.80000000002</v>
      </c>
      <c r="G24" s="17">
        <f t="shared" si="1"/>
        <v>134489.70000000001</v>
      </c>
      <c r="H24" s="130">
        <f t="shared" si="2"/>
        <v>3</v>
      </c>
      <c r="I24" s="130">
        <f t="shared" si="2"/>
        <v>3</v>
      </c>
      <c r="J24" s="127">
        <v>1</v>
      </c>
      <c r="K24" s="131">
        <v>1</v>
      </c>
      <c r="L24" s="127">
        <v>1</v>
      </c>
      <c r="M24" s="130">
        <v>1</v>
      </c>
      <c r="N24" s="127">
        <v>1</v>
      </c>
      <c r="O24" s="275">
        <v>1</v>
      </c>
      <c r="P24" s="127"/>
      <c r="Q24" s="130"/>
      <c r="R24" s="13">
        <f t="shared" si="3"/>
        <v>3</v>
      </c>
      <c r="S24" s="13">
        <f t="shared" si="3"/>
        <v>3</v>
      </c>
      <c r="T24" s="13">
        <f t="shared" si="4"/>
        <v>0</v>
      </c>
      <c r="U24" s="25"/>
      <c r="V24" s="5">
        <f t="shared" si="5"/>
        <v>100</v>
      </c>
      <c r="W24" s="5">
        <f t="shared" si="6"/>
        <v>93.685921236498089</v>
      </c>
      <c r="X24" s="5">
        <f t="shared" si="7"/>
        <v>106.73962392659067</v>
      </c>
    </row>
    <row r="25" spans="1:24" ht="45" customHeight="1" x14ac:dyDescent="0.2">
      <c r="A25" s="127">
        <v>7</v>
      </c>
      <c r="B25" s="380" t="s">
        <v>423</v>
      </c>
      <c r="C25" s="380"/>
      <c r="D25" s="128" t="s">
        <v>44</v>
      </c>
      <c r="E25" s="129">
        <v>0.1</v>
      </c>
      <c r="F25" s="17">
        <f t="shared" si="0"/>
        <v>143553.80000000002</v>
      </c>
      <c r="G25" s="17">
        <f t="shared" si="1"/>
        <v>134489.70000000001</v>
      </c>
      <c r="H25" s="130">
        <f t="shared" si="2"/>
        <v>9</v>
      </c>
      <c r="I25" s="130">
        <f t="shared" si="2"/>
        <v>9</v>
      </c>
      <c r="J25" s="127">
        <v>3</v>
      </c>
      <c r="K25" s="131">
        <v>3</v>
      </c>
      <c r="L25" s="127">
        <v>3</v>
      </c>
      <c r="M25" s="130">
        <v>3</v>
      </c>
      <c r="N25" s="127">
        <v>3</v>
      </c>
      <c r="O25" s="275">
        <v>3</v>
      </c>
      <c r="P25" s="127"/>
      <c r="Q25" s="130"/>
      <c r="R25" s="13">
        <f t="shared" si="3"/>
        <v>9</v>
      </c>
      <c r="S25" s="13">
        <f t="shared" si="3"/>
        <v>9</v>
      </c>
      <c r="T25" s="13">
        <f t="shared" si="4"/>
        <v>0</v>
      </c>
      <c r="U25" s="25"/>
      <c r="V25" s="5">
        <f t="shared" si="5"/>
        <v>100</v>
      </c>
      <c r="W25" s="5">
        <f t="shared" si="6"/>
        <v>93.685921236498089</v>
      </c>
      <c r="X25" s="5">
        <f t="shared" si="7"/>
        <v>106.73962392659067</v>
      </c>
    </row>
    <row r="26" spans="1:24" s="1" customFormat="1" ht="36.75" customHeight="1" x14ac:dyDescent="0.2">
      <c r="A26" s="298" t="s">
        <v>24</v>
      </c>
      <c r="B26" s="299"/>
      <c r="C26" s="300"/>
      <c r="D26" s="18"/>
      <c r="E26" s="59">
        <f>SUM(E19:E25)</f>
        <v>1</v>
      </c>
      <c r="F26" s="19">
        <f>SEGUIMIENTO!D33</f>
        <v>1435538</v>
      </c>
      <c r="G26" s="19">
        <f>SEGUIMIENTO!E33</f>
        <v>1344897</v>
      </c>
      <c r="H26" s="18">
        <f t="shared" ref="H26:P26" si="8">SUM(H19:H25)</f>
        <v>302</v>
      </c>
      <c r="I26" s="18">
        <f t="shared" si="8"/>
        <v>296</v>
      </c>
      <c r="J26" s="18">
        <f t="shared" si="8"/>
        <v>100</v>
      </c>
      <c r="K26" s="18">
        <f t="shared" si="8"/>
        <v>100</v>
      </c>
      <c r="L26" s="18">
        <f t="shared" si="8"/>
        <v>102</v>
      </c>
      <c r="M26" s="18">
        <f t="shared" si="8"/>
        <v>97</v>
      </c>
      <c r="N26" s="18">
        <f t="shared" si="8"/>
        <v>100</v>
      </c>
      <c r="O26" s="18">
        <f t="shared" si="8"/>
        <v>99</v>
      </c>
      <c r="P26" s="18">
        <f t="shared" si="8"/>
        <v>0</v>
      </c>
      <c r="Q26" s="18">
        <f>SUM(Q19:Q25)</f>
        <v>0</v>
      </c>
      <c r="R26" s="14">
        <f t="shared" si="3"/>
        <v>302</v>
      </c>
      <c r="S26" s="14">
        <f t="shared" si="3"/>
        <v>296</v>
      </c>
      <c r="T26" s="14">
        <f t="shared" si="4"/>
        <v>-6</v>
      </c>
      <c r="U26" s="14"/>
      <c r="V26" s="5">
        <f t="shared" si="5"/>
        <v>99</v>
      </c>
      <c r="W26" s="5">
        <f t="shared" si="6"/>
        <v>93.685921236498089</v>
      </c>
      <c r="X26" s="5">
        <f t="shared" si="7"/>
        <v>105.67222768732476</v>
      </c>
    </row>
    <row r="27" spans="1:24" s="6" customFormat="1" ht="14.25" customHeight="1" x14ac:dyDescent="0.2">
      <c r="F27" s="10"/>
      <c r="V27" s="44"/>
      <c r="W27" s="44"/>
      <c r="X27" s="44"/>
    </row>
    <row r="28" spans="1:24" s="6" customFormat="1" ht="14.25" customHeight="1" x14ac:dyDescent="0.2">
      <c r="B28" s="11" t="s">
        <v>25</v>
      </c>
      <c r="F28" s="10"/>
      <c r="H28" s="6" t="s">
        <v>26</v>
      </c>
      <c r="V28" s="97"/>
      <c r="W28" s="97"/>
      <c r="X28" s="97"/>
    </row>
    <row r="29" spans="1:24" x14ac:dyDescent="0.2">
      <c r="J29" s="95"/>
      <c r="K29" s="95"/>
      <c r="L29" s="95"/>
      <c r="M29" s="95"/>
      <c r="N29" s="95"/>
      <c r="O29" s="95"/>
      <c r="P29" s="95"/>
    </row>
    <row r="30" spans="1:24" x14ac:dyDescent="0.2">
      <c r="J30" s="95"/>
      <c r="K30" s="95"/>
      <c r="L30" s="95"/>
      <c r="M30" s="95"/>
      <c r="N30" s="95"/>
      <c r="O30" s="95"/>
      <c r="P30" s="95"/>
    </row>
    <row r="31" spans="1:24" x14ac:dyDescent="0.2">
      <c r="J31" s="95"/>
      <c r="K31" s="95"/>
      <c r="L31" s="95"/>
      <c r="M31" s="95"/>
      <c r="N31" s="95"/>
      <c r="O31" s="95"/>
      <c r="P31" s="95"/>
    </row>
    <row r="32" spans="1:24" x14ac:dyDescent="0.2">
      <c r="J32" s="95"/>
      <c r="K32" s="95"/>
      <c r="L32" s="95"/>
      <c r="M32" s="95"/>
      <c r="N32" s="95"/>
      <c r="O32" s="95"/>
      <c r="P32" s="95"/>
    </row>
    <row r="33" spans="3:24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50"/>
      <c r="U33" s="50"/>
      <c r="V33" s="317"/>
      <c r="W33" s="317"/>
      <c r="X33" s="6"/>
    </row>
    <row r="34" spans="3:24" x14ac:dyDescent="0.2">
      <c r="C34" s="289" t="s">
        <v>57</v>
      </c>
      <c r="D34" s="289"/>
      <c r="E34" s="289"/>
      <c r="F34" s="6"/>
      <c r="G34" s="6"/>
      <c r="H34" s="6"/>
      <c r="I34" s="6"/>
      <c r="J34" s="287" t="s">
        <v>286</v>
      </c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</row>
    <row r="35" spans="3:24" x14ac:dyDescent="0.2">
      <c r="C35" s="287" t="s">
        <v>56</v>
      </c>
      <c r="D35" s="287"/>
      <c r="E35" s="287"/>
      <c r="F35" s="6"/>
      <c r="G35" s="6"/>
      <c r="H35" s="6"/>
      <c r="I35" s="6"/>
      <c r="J35" s="287" t="s">
        <v>116</v>
      </c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</row>
    <row r="36" spans="3:24" x14ac:dyDescent="0.2">
      <c r="J36" s="95"/>
      <c r="K36" s="95"/>
      <c r="L36" s="95"/>
      <c r="M36" s="95"/>
      <c r="N36" s="95"/>
      <c r="O36" s="95"/>
      <c r="P36" s="95"/>
    </row>
    <row r="37" spans="3:24" x14ac:dyDescent="0.2">
      <c r="J37" s="95"/>
      <c r="K37" s="95"/>
      <c r="L37" s="95"/>
      <c r="M37" s="95"/>
      <c r="N37" s="95"/>
      <c r="O37" s="95"/>
      <c r="P37" s="95"/>
    </row>
    <row r="38" spans="3:24" x14ac:dyDescent="0.2">
      <c r="J38" s="95"/>
      <c r="K38" s="95"/>
      <c r="L38" s="95"/>
      <c r="M38" s="95"/>
      <c r="N38" s="95"/>
      <c r="O38" s="95"/>
      <c r="P38" s="95"/>
    </row>
    <row r="39" spans="3:24" x14ac:dyDescent="0.2">
      <c r="J39" s="95"/>
      <c r="K39" s="95"/>
      <c r="L39" s="95"/>
      <c r="M39" s="95"/>
      <c r="N39" s="95"/>
      <c r="O39" s="95"/>
      <c r="P39" s="95"/>
    </row>
    <row r="40" spans="3:24" x14ac:dyDescent="0.2">
      <c r="J40" s="95"/>
      <c r="K40" s="95"/>
      <c r="L40" s="95"/>
      <c r="M40" s="95"/>
      <c r="N40" s="95"/>
      <c r="O40" s="95"/>
      <c r="P40" s="95"/>
    </row>
    <row r="41" spans="3:24" x14ac:dyDescent="0.2">
      <c r="J41" s="95"/>
      <c r="K41" s="95"/>
      <c r="L41" s="95"/>
      <c r="M41" s="95"/>
      <c r="N41" s="95"/>
      <c r="O41" s="95"/>
      <c r="P41" s="95"/>
    </row>
    <row r="42" spans="3:24" x14ac:dyDescent="0.2">
      <c r="J42" s="95"/>
      <c r="K42" s="95"/>
      <c r="L42" s="95"/>
      <c r="M42" s="95"/>
      <c r="N42" s="95"/>
      <c r="O42" s="95"/>
      <c r="P42" s="95"/>
    </row>
    <row r="43" spans="3:24" x14ac:dyDescent="0.2">
      <c r="J43" s="95"/>
      <c r="K43" s="95"/>
      <c r="L43" s="95"/>
      <c r="M43" s="95"/>
      <c r="N43" s="95"/>
      <c r="O43" s="95"/>
      <c r="P43" s="95"/>
    </row>
    <row r="44" spans="3:24" x14ac:dyDescent="0.2">
      <c r="J44" s="95"/>
      <c r="K44" s="95"/>
      <c r="L44" s="95"/>
      <c r="M44" s="95"/>
      <c r="N44" s="95"/>
      <c r="O44" s="95"/>
      <c r="P44" s="95"/>
    </row>
  </sheetData>
  <sheetProtection sheet="1" objects="1" scenarios="1"/>
  <mergeCells count="39">
    <mergeCell ref="V33:W33"/>
    <mergeCell ref="C34:E34"/>
    <mergeCell ref="J34:X34"/>
    <mergeCell ref="C35:E35"/>
    <mergeCell ref="J35:X35"/>
    <mergeCell ref="A26:C26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B25:C25"/>
    <mergeCell ref="A12:B12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A6:X6"/>
    <mergeCell ref="A8:B8"/>
    <mergeCell ref="A9:B9"/>
    <mergeCell ref="A10:B10"/>
    <mergeCell ref="A11:B11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opLeftCell="A5" workbookViewId="0">
      <selection activeCell="V17" sqref="V17"/>
    </sheetView>
  </sheetViews>
  <sheetFormatPr baseColWidth="10" defaultRowHeight="12" x14ac:dyDescent="0.2"/>
  <cols>
    <col min="1" max="1" width="5.42578125" style="6" customWidth="1"/>
    <col min="2" max="2" width="12.140625" style="6" customWidth="1"/>
    <col min="3" max="3" width="40.7109375" style="6" customWidth="1"/>
    <col min="4" max="4" width="10.5703125" style="6" customWidth="1"/>
    <col min="5" max="5" width="9.85546875" style="6" customWidth="1"/>
    <col min="6" max="6" width="12.42578125" style="6" customWidth="1"/>
    <col min="7" max="7" width="11.42578125" style="6" customWidth="1"/>
    <col min="8" max="9" width="12.28515625" style="6" hidden="1" customWidth="1"/>
    <col min="10" max="10" width="10.42578125" style="6" hidden="1" customWidth="1"/>
    <col min="11" max="11" width="8.7109375" style="6" hidden="1" customWidth="1"/>
    <col min="12" max="12" width="11.28515625" style="6" hidden="1" customWidth="1"/>
    <col min="13" max="13" width="9.28515625" style="6" hidden="1" customWidth="1"/>
    <col min="14" max="14" width="11.28515625" style="6" customWidth="1"/>
    <col min="15" max="15" width="10.140625" style="6" customWidth="1"/>
    <col min="16" max="16" width="11.28515625" style="6" hidden="1" customWidth="1"/>
    <col min="17" max="17" width="8.7109375" style="6" hidden="1" customWidth="1"/>
    <col min="18" max="18" width="9.7109375" style="6" customWidth="1"/>
    <col min="19" max="19" width="9.85546875" style="6" customWidth="1"/>
    <col min="20" max="20" width="9.7109375" style="6" customWidth="1"/>
    <col min="21" max="21" width="20.5703125" style="6" customWidth="1"/>
    <col min="22" max="24" width="9.5703125" style="6" customWidth="1"/>
    <col min="25" max="16384" width="11.42578125" style="6"/>
  </cols>
  <sheetData>
    <row r="1" spans="1:24" s="1" customFormat="1" ht="14.25" customHeight="1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1" customFormat="1" ht="14.25" customHeight="1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s="1" customFormat="1" ht="14.25" hidden="1" customHeight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s="1" customFormat="1" ht="14.25" hidden="1" customHeight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s="1" customFormat="1" ht="14.25" customHeight="1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s="1" customFormat="1" ht="14.25" hidden="1" customHeight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41"/>
      <c r="S6" s="41"/>
    </row>
    <row r="7" spans="1:24" s="1" customFormat="1" ht="9.75" customHeight="1" x14ac:dyDescent="0.2"/>
    <row r="8" spans="1:24" s="1" customFormat="1" ht="14.25" customHeight="1" x14ac:dyDescent="0.2">
      <c r="A8" s="307" t="s">
        <v>36</v>
      </c>
      <c r="B8" s="307"/>
      <c r="C8" s="30" t="s">
        <v>95</v>
      </c>
    </row>
    <row r="9" spans="1:24" s="1" customFormat="1" ht="14.25" customHeight="1" x14ac:dyDescent="0.2">
      <c r="A9" s="307" t="s">
        <v>0</v>
      </c>
      <c r="B9" s="307"/>
      <c r="C9" s="30" t="s">
        <v>62</v>
      </c>
    </row>
    <row r="10" spans="1:24" s="1" customFormat="1" ht="14.25" customHeight="1" x14ac:dyDescent="0.2">
      <c r="A10" s="307" t="s">
        <v>63</v>
      </c>
      <c r="B10" s="307"/>
      <c r="C10" s="30" t="s">
        <v>64</v>
      </c>
    </row>
    <row r="11" spans="1:24" s="1" customFormat="1" ht="14.25" customHeight="1" x14ac:dyDescent="0.2">
      <c r="A11" s="307" t="s">
        <v>6</v>
      </c>
      <c r="B11" s="307"/>
      <c r="C11" s="30" t="s">
        <v>96</v>
      </c>
    </row>
    <row r="12" spans="1:24" s="1" customFormat="1" ht="9.75" customHeight="1" x14ac:dyDescent="0.2">
      <c r="A12" s="310" t="s">
        <v>38</v>
      </c>
      <c r="B12" s="310"/>
      <c r="C12" s="41" t="s">
        <v>97</v>
      </c>
    </row>
    <row r="13" spans="1:24" s="1" customFormat="1" ht="14.25" customHeight="1" x14ac:dyDescent="0.2">
      <c r="A13" s="309" t="s">
        <v>3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</row>
    <row r="14" spans="1:24" s="1" customFormat="1" ht="39.75" customHeight="1" x14ac:dyDescent="0.2">
      <c r="A14" s="292" t="s">
        <v>98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</row>
    <row r="15" spans="1:24" s="1" customFormat="1" ht="14.25" customHeight="1" x14ac:dyDescent="0.2"/>
    <row r="16" spans="1:24" s="1" customFormat="1" ht="14.25" customHeight="1" x14ac:dyDescent="0.2">
      <c r="A16" s="290" t="s">
        <v>4</v>
      </c>
      <c r="B16" s="306"/>
      <c r="C16" s="291"/>
      <c r="D16" s="293" t="s">
        <v>7</v>
      </c>
      <c r="E16" s="293" t="s">
        <v>17</v>
      </c>
      <c r="F16" s="301" t="s">
        <v>18</v>
      </c>
      <c r="G16" s="302"/>
      <c r="H16" s="301" t="s">
        <v>19</v>
      </c>
      <c r="I16" s="302"/>
      <c r="J16" s="290" t="s">
        <v>13</v>
      </c>
      <c r="K16" s="291"/>
      <c r="L16" s="290" t="s">
        <v>9</v>
      </c>
      <c r="M16" s="291"/>
      <c r="N16" s="290" t="s">
        <v>12</v>
      </c>
      <c r="O16" s="291"/>
      <c r="P16" s="290" t="s">
        <v>14</v>
      </c>
      <c r="Q16" s="291"/>
      <c r="R16" s="288" t="s">
        <v>27</v>
      </c>
      <c r="S16" s="288"/>
      <c r="T16" s="288"/>
      <c r="U16" s="311" t="s">
        <v>28</v>
      </c>
      <c r="V16" s="301" t="s">
        <v>30</v>
      </c>
      <c r="W16" s="305"/>
      <c r="X16" s="302"/>
    </row>
    <row r="17" spans="1:24" s="1" customFormat="1" ht="14.25" customHeight="1" x14ac:dyDescent="0.2">
      <c r="A17" s="2" t="s">
        <v>16</v>
      </c>
      <c r="B17" s="288" t="s">
        <v>5</v>
      </c>
      <c r="C17" s="288"/>
      <c r="D17" s="294"/>
      <c r="E17" s="294"/>
      <c r="F17" s="8" t="s">
        <v>20</v>
      </c>
      <c r="G17" s="8" t="s">
        <v>21</v>
      </c>
      <c r="H17" s="8" t="s">
        <v>22</v>
      </c>
      <c r="I17" s="8" t="s">
        <v>23</v>
      </c>
      <c r="J17" s="3" t="s">
        <v>10</v>
      </c>
      <c r="K17" s="3" t="s">
        <v>11</v>
      </c>
      <c r="L17" s="3" t="s">
        <v>10</v>
      </c>
      <c r="M17" s="3" t="s">
        <v>11</v>
      </c>
      <c r="N17" s="3" t="s">
        <v>10</v>
      </c>
      <c r="O17" s="3" t="s">
        <v>11</v>
      </c>
      <c r="P17" s="3" t="s">
        <v>10</v>
      </c>
      <c r="Q17" s="3" t="s">
        <v>11</v>
      </c>
      <c r="R17" s="3" t="s">
        <v>10</v>
      </c>
      <c r="S17" s="3" t="s">
        <v>11</v>
      </c>
      <c r="T17" s="3" t="s">
        <v>29</v>
      </c>
      <c r="U17" s="311"/>
      <c r="V17" s="8" t="s">
        <v>31</v>
      </c>
      <c r="W17" s="8" t="s">
        <v>32</v>
      </c>
      <c r="X17" s="8" t="s">
        <v>33</v>
      </c>
    </row>
    <row r="18" spans="1:24" s="1" customFormat="1" ht="45" customHeight="1" x14ac:dyDescent="0.2">
      <c r="A18" s="15">
        <v>1</v>
      </c>
      <c r="B18" s="303" t="s">
        <v>99</v>
      </c>
      <c r="C18" s="304"/>
      <c r="D18" s="16" t="s">
        <v>100</v>
      </c>
      <c r="E18" s="16">
        <v>10</v>
      </c>
      <c r="F18" s="17">
        <f>$F$30*E18/100</f>
        <v>298631.09999999998</v>
      </c>
      <c r="G18" s="17">
        <f>$F$30*E18/100</f>
        <v>298631.09999999998</v>
      </c>
      <c r="H18" s="13">
        <f>J18+L18+N18+P18</f>
        <v>85</v>
      </c>
      <c r="I18" s="4">
        <f>K18+M18+O18+Q18</f>
        <v>85</v>
      </c>
      <c r="J18" s="15">
        <v>30</v>
      </c>
      <c r="K18" s="7">
        <v>30</v>
      </c>
      <c r="L18" s="15">
        <v>30</v>
      </c>
      <c r="M18" s="4">
        <v>30</v>
      </c>
      <c r="N18" s="15">
        <v>25</v>
      </c>
      <c r="O18" s="4">
        <v>25</v>
      </c>
      <c r="P18" s="15"/>
      <c r="Q18" s="4"/>
      <c r="R18" s="13">
        <f t="shared" ref="R18:S30" si="0">J18+L18+N18+P18</f>
        <v>85</v>
      </c>
      <c r="S18" s="13">
        <f t="shared" si="0"/>
        <v>85</v>
      </c>
      <c r="T18" s="13">
        <f t="shared" ref="T18:T30" si="1">S18-R18</f>
        <v>0</v>
      </c>
      <c r="U18" s="7"/>
      <c r="V18" s="5">
        <f>O18/N18*100</f>
        <v>100</v>
      </c>
      <c r="W18" s="5">
        <f>G18/F18*100</f>
        <v>100</v>
      </c>
      <c r="X18" s="5">
        <f>V18/W18*100</f>
        <v>100</v>
      </c>
    </row>
    <row r="19" spans="1:24" s="1" customFormat="1" ht="45" customHeight="1" x14ac:dyDescent="0.2">
      <c r="A19" s="15">
        <v>2</v>
      </c>
      <c r="B19" s="303" t="s">
        <v>101</v>
      </c>
      <c r="C19" s="304"/>
      <c r="D19" s="16" t="s">
        <v>102</v>
      </c>
      <c r="E19" s="16">
        <v>10</v>
      </c>
      <c r="F19" s="17">
        <f t="shared" ref="F19:F29" si="2">$F$30*E19/100</f>
        <v>298631.09999999998</v>
      </c>
      <c r="G19" s="17">
        <f t="shared" ref="G19:G29" si="3">$F$30*E19/100</f>
        <v>298631.09999999998</v>
      </c>
      <c r="H19" s="13">
        <f t="shared" ref="H19:I29" si="4">J19+L19+N19+P19</f>
        <v>15</v>
      </c>
      <c r="I19" s="4">
        <f t="shared" si="4"/>
        <v>15</v>
      </c>
      <c r="J19" s="15">
        <v>5</v>
      </c>
      <c r="K19" s="7">
        <v>4</v>
      </c>
      <c r="L19" s="15">
        <v>5</v>
      </c>
      <c r="M19" s="4">
        <v>5</v>
      </c>
      <c r="N19" s="15">
        <v>5</v>
      </c>
      <c r="O19" s="4">
        <v>6</v>
      </c>
      <c r="P19" s="15"/>
      <c r="Q19" s="4"/>
      <c r="R19" s="13">
        <f t="shared" si="0"/>
        <v>15</v>
      </c>
      <c r="S19" s="13">
        <f t="shared" si="0"/>
        <v>15</v>
      </c>
      <c r="T19" s="13">
        <f t="shared" si="1"/>
        <v>0</v>
      </c>
      <c r="U19" s="42"/>
      <c r="V19" s="5">
        <f t="shared" ref="V19:V30" si="5">O19/N19*100</f>
        <v>120</v>
      </c>
      <c r="W19" s="5">
        <f t="shared" ref="W19:W29" si="6">G19/F19*100</f>
        <v>100</v>
      </c>
      <c r="X19" s="5">
        <f t="shared" ref="X19:X29" si="7">V19/W19*100</f>
        <v>120</v>
      </c>
    </row>
    <row r="20" spans="1:24" s="1" customFormat="1" ht="45" customHeight="1" x14ac:dyDescent="0.2">
      <c r="A20" s="9">
        <v>3</v>
      </c>
      <c r="B20" s="316" t="s">
        <v>103</v>
      </c>
      <c r="C20" s="313"/>
      <c r="D20" s="18" t="s">
        <v>71</v>
      </c>
      <c r="E20" s="18">
        <v>10</v>
      </c>
      <c r="F20" s="17">
        <f t="shared" si="2"/>
        <v>298631.09999999998</v>
      </c>
      <c r="G20" s="17">
        <f t="shared" si="3"/>
        <v>298631.09999999998</v>
      </c>
      <c r="H20" s="13">
        <f t="shared" si="4"/>
        <v>15</v>
      </c>
      <c r="I20" s="4">
        <f t="shared" si="4"/>
        <v>33</v>
      </c>
      <c r="J20" s="9">
        <v>5</v>
      </c>
      <c r="K20" s="38">
        <v>4</v>
      </c>
      <c r="L20" s="9">
        <v>5</v>
      </c>
      <c r="M20" s="5">
        <v>6</v>
      </c>
      <c r="N20" s="9">
        <v>5</v>
      </c>
      <c r="O20" s="5">
        <v>23</v>
      </c>
      <c r="P20" s="9"/>
      <c r="Q20" s="5"/>
      <c r="R20" s="13"/>
      <c r="S20" s="13"/>
      <c r="T20" s="13"/>
      <c r="U20" s="42"/>
      <c r="V20" s="5">
        <f t="shared" si="5"/>
        <v>459.99999999999994</v>
      </c>
      <c r="W20" s="5">
        <f t="shared" si="6"/>
        <v>100</v>
      </c>
      <c r="X20" s="5">
        <f t="shared" si="7"/>
        <v>459.99999999999994</v>
      </c>
    </row>
    <row r="21" spans="1:24" s="1" customFormat="1" ht="45" customHeight="1" x14ac:dyDescent="0.2">
      <c r="A21" s="9">
        <v>4</v>
      </c>
      <c r="B21" s="316" t="s">
        <v>104</v>
      </c>
      <c r="C21" s="313"/>
      <c r="D21" s="39" t="s">
        <v>105</v>
      </c>
      <c r="E21" s="18">
        <v>10</v>
      </c>
      <c r="F21" s="17">
        <f t="shared" si="2"/>
        <v>298631.09999999998</v>
      </c>
      <c r="G21" s="17">
        <f t="shared" si="3"/>
        <v>298631.09999999998</v>
      </c>
      <c r="H21" s="13">
        <f t="shared" si="4"/>
        <v>30</v>
      </c>
      <c r="I21" s="4">
        <f t="shared" si="4"/>
        <v>193</v>
      </c>
      <c r="J21" s="9">
        <v>10</v>
      </c>
      <c r="K21" s="38">
        <v>41</v>
      </c>
      <c r="L21" s="9">
        <v>10</v>
      </c>
      <c r="M21" s="5">
        <v>87</v>
      </c>
      <c r="N21" s="9">
        <v>10</v>
      </c>
      <c r="O21" s="5">
        <v>65</v>
      </c>
      <c r="P21" s="9"/>
      <c r="Q21" s="5"/>
      <c r="R21" s="13"/>
      <c r="S21" s="13"/>
      <c r="T21" s="13"/>
      <c r="U21" s="42"/>
      <c r="V21" s="5">
        <f t="shared" si="5"/>
        <v>650</v>
      </c>
      <c r="W21" s="5">
        <f t="shared" si="6"/>
        <v>100</v>
      </c>
      <c r="X21" s="5">
        <f t="shared" si="7"/>
        <v>650</v>
      </c>
    </row>
    <row r="22" spans="1:24" s="1" customFormat="1" ht="45" customHeight="1" x14ac:dyDescent="0.2">
      <c r="A22" s="15">
        <v>5</v>
      </c>
      <c r="B22" s="303" t="s">
        <v>106</v>
      </c>
      <c r="C22" s="304"/>
      <c r="D22" s="16" t="s">
        <v>71</v>
      </c>
      <c r="E22" s="16">
        <v>10</v>
      </c>
      <c r="F22" s="17">
        <f t="shared" si="2"/>
        <v>298631.09999999998</v>
      </c>
      <c r="G22" s="17">
        <f t="shared" si="3"/>
        <v>298631.09999999998</v>
      </c>
      <c r="H22" s="13">
        <f t="shared" si="4"/>
        <v>15</v>
      </c>
      <c r="I22" s="4">
        <f t="shared" si="4"/>
        <v>16</v>
      </c>
      <c r="J22" s="15">
        <v>5</v>
      </c>
      <c r="K22" s="7">
        <v>3</v>
      </c>
      <c r="L22" s="15">
        <v>5</v>
      </c>
      <c r="M22" s="4">
        <v>10</v>
      </c>
      <c r="N22" s="15">
        <v>5</v>
      </c>
      <c r="O22" s="4">
        <v>3</v>
      </c>
      <c r="P22" s="15"/>
      <c r="Q22" s="4"/>
      <c r="R22" s="13"/>
      <c r="S22" s="13"/>
      <c r="T22" s="13"/>
      <c r="U22" s="42"/>
      <c r="V22" s="5">
        <f t="shared" si="5"/>
        <v>60</v>
      </c>
      <c r="W22" s="5">
        <f t="shared" si="6"/>
        <v>100</v>
      </c>
      <c r="X22" s="5">
        <f t="shared" si="7"/>
        <v>60</v>
      </c>
    </row>
    <row r="23" spans="1:24" s="1" customFormat="1" ht="45" customHeight="1" x14ac:dyDescent="0.2">
      <c r="A23" s="15">
        <v>6</v>
      </c>
      <c r="B23" s="303" t="s">
        <v>107</v>
      </c>
      <c r="C23" s="304"/>
      <c r="D23" s="16" t="s">
        <v>44</v>
      </c>
      <c r="E23" s="16">
        <v>10</v>
      </c>
      <c r="F23" s="17">
        <f t="shared" si="2"/>
        <v>298631.09999999998</v>
      </c>
      <c r="G23" s="17">
        <f t="shared" si="3"/>
        <v>298631.09999999998</v>
      </c>
      <c r="H23" s="13">
        <f t="shared" si="4"/>
        <v>15</v>
      </c>
      <c r="I23" s="4">
        <f t="shared" si="4"/>
        <v>28</v>
      </c>
      <c r="J23" s="15">
        <v>5</v>
      </c>
      <c r="K23" s="7">
        <v>8</v>
      </c>
      <c r="L23" s="15">
        <v>5</v>
      </c>
      <c r="M23" s="4">
        <v>11</v>
      </c>
      <c r="N23" s="15">
        <v>5</v>
      </c>
      <c r="O23" s="4">
        <v>9</v>
      </c>
      <c r="P23" s="15"/>
      <c r="Q23" s="4"/>
      <c r="R23" s="13">
        <f t="shared" si="0"/>
        <v>15</v>
      </c>
      <c r="S23" s="13">
        <f t="shared" si="0"/>
        <v>28</v>
      </c>
      <c r="T23" s="13">
        <f t="shared" si="1"/>
        <v>13</v>
      </c>
      <c r="U23" s="42"/>
      <c r="V23" s="5">
        <f t="shared" si="5"/>
        <v>180</v>
      </c>
      <c r="W23" s="5">
        <f t="shared" si="6"/>
        <v>100</v>
      </c>
      <c r="X23" s="5">
        <f t="shared" si="7"/>
        <v>180</v>
      </c>
    </row>
    <row r="24" spans="1:24" s="1" customFormat="1" ht="45" customHeight="1" x14ac:dyDescent="0.2">
      <c r="A24" s="15">
        <v>7</v>
      </c>
      <c r="B24" s="303" t="s">
        <v>108</v>
      </c>
      <c r="C24" s="304"/>
      <c r="D24" s="16" t="s">
        <v>44</v>
      </c>
      <c r="E24" s="16">
        <v>10</v>
      </c>
      <c r="F24" s="17">
        <f t="shared" si="2"/>
        <v>298631.09999999998</v>
      </c>
      <c r="G24" s="17">
        <f t="shared" si="3"/>
        <v>298631.09999999998</v>
      </c>
      <c r="H24" s="13">
        <f t="shared" si="4"/>
        <v>15</v>
      </c>
      <c r="I24" s="4">
        <f t="shared" si="4"/>
        <v>29</v>
      </c>
      <c r="J24" s="15">
        <v>5</v>
      </c>
      <c r="K24" s="7">
        <v>8</v>
      </c>
      <c r="L24" s="15">
        <v>5</v>
      </c>
      <c r="M24" s="4">
        <v>18</v>
      </c>
      <c r="N24" s="15">
        <v>5</v>
      </c>
      <c r="O24" s="4">
        <v>3</v>
      </c>
      <c r="P24" s="15"/>
      <c r="Q24" s="4"/>
      <c r="R24" s="13">
        <f t="shared" si="0"/>
        <v>15</v>
      </c>
      <c r="S24" s="13">
        <f t="shared" si="0"/>
        <v>29</v>
      </c>
      <c r="T24" s="13">
        <f t="shared" si="1"/>
        <v>14</v>
      </c>
      <c r="U24" s="42"/>
      <c r="V24" s="5">
        <f t="shared" si="5"/>
        <v>60</v>
      </c>
      <c r="W24" s="5">
        <f t="shared" si="6"/>
        <v>100</v>
      </c>
      <c r="X24" s="5">
        <f t="shared" si="7"/>
        <v>60</v>
      </c>
    </row>
    <row r="25" spans="1:24" s="1" customFormat="1" ht="45" customHeight="1" x14ac:dyDescent="0.2">
      <c r="A25" s="15">
        <v>8</v>
      </c>
      <c r="B25" s="303" t="s">
        <v>109</v>
      </c>
      <c r="C25" s="304"/>
      <c r="D25" s="16" t="s">
        <v>44</v>
      </c>
      <c r="E25" s="16">
        <v>10</v>
      </c>
      <c r="F25" s="17">
        <f t="shared" si="2"/>
        <v>298631.09999999998</v>
      </c>
      <c r="G25" s="17">
        <f t="shared" si="3"/>
        <v>298631.09999999998</v>
      </c>
      <c r="H25" s="13">
        <f t="shared" si="4"/>
        <v>3</v>
      </c>
      <c r="I25" s="4">
        <f t="shared" si="4"/>
        <v>3</v>
      </c>
      <c r="J25" s="15">
        <v>1</v>
      </c>
      <c r="K25" s="7">
        <v>1</v>
      </c>
      <c r="L25" s="15">
        <v>1</v>
      </c>
      <c r="M25" s="4">
        <v>1</v>
      </c>
      <c r="N25" s="15">
        <v>1</v>
      </c>
      <c r="O25" s="4">
        <v>1</v>
      </c>
      <c r="P25" s="15"/>
      <c r="Q25" s="4"/>
      <c r="R25" s="13">
        <f t="shared" si="0"/>
        <v>3</v>
      </c>
      <c r="S25" s="13">
        <f t="shared" si="0"/>
        <v>3</v>
      </c>
      <c r="T25" s="13">
        <f t="shared" si="1"/>
        <v>0</v>
      </c>
      <c r="U25" s="7"/>
      <c r="V25" s="5">
        <f t="shared" si="5"/>
        <v>100</v>
      </c>
      <c r="W25" s="5">
        <f t="shared" si="6"/>
        <v>100</v>
      </c>
      <c r="X25" s="5">
        <f t="shared" si="7"/>
        <v>100</v>
      </c>
    </row>
    <row r="26" spans="1:24" s="1" customFormat="1" ht="45" customHeight="1" x14ac:dyDescent="0.2">
      <c r="A26" s="9">
        <v>9</v>
      </c>
      <c r="B26" s="312" t="s">
        <v>110</v>
      </c>
      <c r="C26" s="312"/>
      <c r="D26" s="18" t="s">
        <v>111</v>
      </c>
      <c r="E26" s="18">
        <v>5</v>
      </c>
      <c r="F26" s="17">
        <f t="shared" si="2"/>
        <v>149315.54999999999</v>
      </c>
      <c r="G26" s="17">
        <f t="shared" si="3"/>
        <v>149315.54999999999</v>
      </c>
      <c r="H26" s="13">
        <f t="shared" si="4"/>
        <v>3</v>
      </c>
      <c r="I26" s="4">
        <f t="shared" si="4"/>
        <v>0</v>
      </c>
      <c r="J26" s="9">
        <v>1</v>
      </c>
      <c r="K26" s="38">
        <v>0</v>
      </c>
      <c r="L26" s="9">
        <v>1</v>
      </c>
      <c r="M26" s="5">
        <v>0</v>
      </c>
      <c r="N26" s="9">
        <v>1</v>
      </c>
      <c r="O26" s="5">
        <v>0</v>
      </c>
      <c r="P26" s="9"/>
      <c r="Q26" s="5"/>
      <c r="R26" s="13">
        <f t="shared" si="0"/>
        <v>3</v>
      </c>
      <c r="S26" s="13">
        <f t="shared" si="0"/>
        <v>0</v>
      </c>
      <c r="T26" s="13">
        <f t="shared" si="1"/>
        <v>-3</v>
      </c>
      <c r="U26" s="42" t="s">
        <v>1060</v>
      </c>
      <c r="V26" s="5">
        <f t="shared" si="5"/>
        <v>0</v>
      </c>
      <c r="W26" s="5">
        <f t="shared" si="6"/>
        <v>100</v>
      </c>
      <c r="X26" s="5">
        <f t="shared" si="7"/>
        <v>0</v>
      </c>
    </row>
    <row r="27" spans="1:24" s="1" customFormat="1" ht="45" customHeight="1" x14ac:dyDescent="0.2">
      <c r="A27" s="9">
        <v>10</v>
      </c>
      <c r="B27" s="312" t="s">
        <v>112</v>
      </c>
      <c r="C27" s="312"/>
      <c r="D27" s="18" t="s">
        <v>71</v>
      </c>
      <c r="E27" s="18">
        <v>5</v>
      </c>
      <c r="F27" s="17">
        <f t="shared" si="2"/>
        <v>149315.54999999999</v>
      </c>
      <c r="G27" s="17">
        <f t="shared" si="3"/>
        <v>149315.54999999999</v>
      </c>
      <c r="H27" s="13">
        <f t="shared" si="4"/>
        <v>3</v>
      </c>
      <c r="I27" s="4">
        <f t="shared" si="4"/>
        <v>1</v>
      </c>
      <c r="J27" s="9">
        <v>1</v>
      </c>
      <c r="K27" s="38">
        <v>1</v>
      </c>
      <c r="L27" s="9">
        <v>1</v>
      </c>
      <c r="M27" s="5">
        <v>0</v>
      </c>
      <c r="N27" s="9">
        <v>1</v>
      </c>
      <c r="O27" s="5">
        <v>0</v>
      </c>
      <c r="P27" s="9"/>
      <c r="Q27" s="5"/>
      <c r="R27" s="13"/>
      <c r="S27" s="13">
        <f t="shared" si="0"/>
        <v>1</v>
      </c>
      <c r="T27" s="13"/>
      <c r="U27" s="42"/>
      <c r="V27" s="5">
        <f t="shared" si="5"/>
        <v>0</v>
      </c>
      <c r="W27" s="5">
        <f t="shared" si="6"/>
        <v>100</v>
      </c>
      <c r="X27" s="5">
        <f t="shared" si="7"/>
        <v>0</v>
      </c>
    </row>
    <row r="28" spans="1:24" s="1" customFormat="1" ht="45" customHeight="1" x14ac:dyDescent="0.2">
      <c r="A28" s="9">
        <v>11</v>
      </c>
      <c r="B28" s="312" t="s">
        <v>113</v>
      </c>
      <c r="C28" s="312"/>
      <c r="D28" s="18" t="s">
        <v>89</v>
      </c>
      <c r="E28" s="18">
        <v>5</v>
      </c>
      <c r="F28" s="17">
        <f t="shared" si="2"/>
        <v>149315.54999999999</v>
      </c>
      <c r="G28" s="17">
        <f t="shared" si="3"/>
        <v>149315.54999999999</v>
      </c>
      <c r="H28" s="13">
        <f t="shared" si="4"/>
        <v>3</v>
      </c>
      <c r="I28" s="4">
        <f t="shared" si="4"/>
        <v>1</v>
      </c>
      <c r="J28" s="9">
        <v>1</v>
      </c>
      <c r="K28" s="38">
        <v>0</v>
      </c>
      <c r="L28" s="9">
        <v>1</v>
      </c>
      <c r="M28" s="5">
        <v>0</v>
      </c>
      <c r="N28" s="9">
        <v>1</v>
      </c>
      <c r="O28" s="5">
        <v>1</v>
      </c>
      <c r="P28" s="9"/>
      <c r="Q28" s="5"/>
      <c r="R28" s="13"/>
      <c r="S28" s="13">
        <f t="shared" si="0"/>
        <v>1</v>
      </c>
      <c r="T28" s="13"/>
      <c r="U28" s="42"/>
      <c r="V28" s="5">
        <f t="shared" si="5"/>
        <v>100</v>
      </c>
      <c r="W28" s="5">
        <f t="shared" si="6"/>
        <v>100</v>
      </c>
      <c r="X28" s="5">
        <f t="shared" si="7"/>
        <v>100</v>
      </c>
    </row>
    <row r="29" spans="1:24" s="1" customFormat="1" ht="45" customHeight="1" x14ac:dyDescent="0.2">
      <c r="A29" s="9">
        <v>12</v>
      </c>
      <c r="B29" s="304" t="s">
        <v>114</v>
      </c>
      <c r="C29" s="312"/>
      <c r="D29" s="18" t="s">
        <v>100</v>
      </c>
      <c r="E29" s="18">
        <v>5</v>
      </c>
      <c r="F29" s="17">
        <f t="shared" si="2"/>
        <v>149315.54999999999</v>
      </c>
      <c r="G29" s="17">
        <f t="shared" si="3"/>
        <v>149315.54999999999</v>
      </c>
      <c r="H29" s="13">
        <f t="shared" si="4"/>
        <v>15</v>
      </c>
      <c r="I29" s="4">
        <f t="shared" si="4"/>
        <v>24</v>
      </c>
      <c r="J29" s="9">
        <v>5</v>
      </c>
      <c r="K29" s="38">
        <v>14</v>
      </c>
      <c r="L29" s="9">
        <v>5</v>
      </c>
      <c r="M29" s="5">
        <v>6</v>
      </c>
      <c r="N29" s="9">
        <v>5</v>
      </c>
      <c r="O29" s="5">
        <v>4</v>
      </c>
      <c r="P29" s="9"/>
      <c r="Q29" s="5"/>
      <c r="R29" s="13"/>
      <c r="S29" s="13">
        <f t="shared" si="0"/>
        <v>24</v>
      </c>
      <c r="T29" s="13"/>
      <c r="U29" s="42"/>
      <c r="V29" s="5">
        <f t="shared" si="5"/>
        <v>80</v>
      </c>
      <c r="W29" s="5">
        <f t="shared" si="6"/>
        <v>100</v>
      </c>
      <c r="X29" s="5">
        <f t="shared" si="7"/>
        <v>80</v>
      </c>
    </row>
    <row r="30" spans="1:24" s="1" customFormat="1" ht="36.75" customHeight="1" x14ac:dyDescent="0.2">
      <c r="A30" s="298" t="s">
        <v>24</v>
      </c>
      <c r="B30" s="299"/>
      <c r="C30" s="300"/>
      <c r="D30" s="18"/>
      <c r="E30" s="18">
        <f>SUM(E18:E29)</f>
        <v>100</v>
      </c>
      <c r="F30" s="43">
        <f>SEGUIMIENTO!D15</f>
        <v>2986311</v>
      </c>
      <c r="G30" s="43">
        <f>SEGUIMIENTO!E15</f>
        <v>2583691</v>
      </c>
      <c r="H30" s="18">
        <f t="shared" ref="H30:Q30" si="8">SUM(H18:H29)</f>
        <v>217</v>
      </c>
      <c r="I30" s="18">
        <f t="shared" si="8"/>
        <v>428</v>
      </c>
      <c r="J30" s="18">
        <f t="shared" si="8"/>
        <v>74</v>
      </c>
      <c r="K30" s="18">
        <f t="shared" si="8"/>
        <v>114</v>
      </c>
      <c r="L30" s="18">
        <f t="shared" si="8"/>
        <v>74</v>
      </c>
      <c r="M30" s="18">
        <f t="shared" si="8"/>
        <v>174</v>
      </c>
      <c r="N30" s="18">
        <f t="shared" si="8"/>
        <v>69</v>
      </c>
      <c r="O30" s="18">
        <f t="shared" si="8"/>
        <v>140</v>
      </c>
      <c r="P30" s="18">
        <f t="shared" si="8"/>
        <v>0</v>
      </c>
      <c r="Q30" s="18">
        <f t="shared" si="8"/>
        <v>0</v>
      </c>
      <c r="R30" s="14">
        <f t="shared" si="0"/>
        <v>217</v>
      </c>
      <c r="S30" s="14">
        <f t="shared" si="0"/>
        <v>428</v>
      </c>
      <c r="T30" s="14">
        <f t="shared" si="1"/>
        <v>211</v>
      </c>
      <c r="U30" s="14"/>
      <c r="V30" s="5">
        <f t="shared" si="5"/>
        <v>202.89855072463769</v>
      </c>
      <c r="W30" s="5">
        <f>G30/F30*100</f>
        <v>86.517814119159056</v>
      </c>
      <c r="X30" s="5">
        <f>V30/W30*100</f>
        <v>234.51650135911896</v>
      </c>
    </row>
    <row r="31" spans="1:24" ht="14.25" customHeight="1" x14ac:dyDescent="0.2">
      <c r="R31" s="1"/>
      <c r="S31" s="1"/>
      <c r="T31" s="1"/>
      <c r="U31" s="1"/>
      <c r="V31" s="44"/>
    </row>
    <row r="32" spans="1:24" ht="14.25" customHeight="1" x14ac:dyDescent="0.2">
      <c r="B32" s="11" t="s">
        <v>25</v>
      </c>
      <c r="F32" s="10"/>
      <c r="H32" s="6" t="s">
        <v>26</v>
      </c>
    </row>
    <row r="33" spans="1:22" ht="14.25" customHeight="1" x14ac:dyDescent="0.2">
      <c r="R33" s="1"/>
      <c r="S33" s="1"/>
      <c r="T33" s="1"/>
      <c r="U33" s="1"/>
    </row>
    <row r="34" spans="1:22" ht="14.25" customHeight="1" x14ac:dyDescent="0.2">
      <c r="R34" s="1"/>
      <c r="S34" s="1"/>
      <c r="T34" s="317"/>
      <c r="U34" s="317"/>
    </row>
    <row r="35" spans="1:22" ht="14.25" customHeight="1" x14ac:dyDescent="0.2">
      <c r="A35" s="289" t="s">
        <v>92</v>
      </c>
      <c r="B35" s="289"/>
      <c r="C35" s="289"/>
      <c r="H35" s="287" t="s">
        <v>115</v>
      </c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</row>
    <row r="36" spans="1:22" ht="14.25" customHeight="1" x14ac:dyDescent="0.2">
      <c r="A36" s="287" t="s">
        <v>56</v>
      </c>
      <c r="B36" s="287"/>
      <c r="C36" s="287"/>
      <c r="H36" s="287" t="s">
        <v>116</v>
      </c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</row>
  </sheetData>
  <mergeCells count="44">
    <mergeCell ref="A36:C36"/>
    <mergeCell ref="H36:V36"/>
    <mergeCell ref="B26:C26"/>
    <mergeCell ref="B27:C27"/>
    <mergeCell ref="B28:C28"/>
    <mergeCell ref="B29:C29"/>
    <mergeCell ref="A30:C30"/>
    <mergeCell ref="T34:U34"/>
    <mergeCell ref="B23:C23"/>
    <mergeCell ref="B24:C24"/>
    <mergeCell ref="B25:C25"/>
    <mergeCell ref="A35:C35"/>
    <mergeCell ref="H35:V35"/>
    <mergeCell ref="B18:C18"/>
    <mergeCell ref="B19:C19"/>
    <mergeCell ref="B20:C20"/>
    <mergeCell ref="B21:C21"/>
    <mergeCell ref="B22:C22"/>
    <mergeCell ref="A12:B12"/>
    <mergeCell ref="A13:X13"/>
    <mergeCell ref="A14:X14"/>
    <mergeCell ref="A16:C16"/>
    <mergeCell ref="D16:D17"/>
    <mergeCell ref="E16:E17"/>
    <mergeCell ref="F16:G16"/>
    <mergeCell ref="H16:I16"/>
    <mergeCell ref="J16:K16"/>
    <mergeCell ref="L16:M16"/>
    <mergeCell ref="N16:O16"/>
    <mergeCell ref="P16:Q16"/>
    <mergeCell ref="R16:T16"/>
    <mergeCell ref="U16:U17"/>
    <mergeCell ref="V16:X16"/>
    <mergeCell ref="B17:C17"/>
    <mergeCell ref="A6:Q6"/>
    <mergeCell ref="A8:B8"/>
    <mergeCell ref="A9:B9"/>
    <mergeCell ref="A10:B10"/>
    <mergeCell ref="A11:B11"/>
    <mergeCell ref="A1:X1"/>
    <mergeCell ref="A2:X2"/>
    <mergeCell ref="A3:X3"/>
    <mergeCell ref="A4:X4"/>
    <mergeCell ref="A5:X5"/>
  </mergeCells>
  <pageMargins left="0.11811023622047245" right="0.11811023622047245" top="0.35433070866141736" bottom="0.35433070866141736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1"/>
  <sheetViews>
    <sheetView topLeftCell="A5" workbookViewId="0">
      <selection activeCell="E30" sqref="E30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34.7109375" style="36" customWidth="1"/>
    <col min="4" max="5" width="11.42578125" style="36"/>
    <col min="6" max="6" width="13.7109375" style="36" customWidth="1"/>
    <col min="7" max="7" width="13.28515625" style="36" customWidth="1"/>
    <col min="8" max="8" width="11" style="36" hidden="1" customWidth="1"/>
    <col min="9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17" style="36" customWidth="1"/>
    <col min="22" max="24" width="8.85546875" style="36" customWidth="1"/>
    <col min="25" max="25" width="11.42578125" style="36" customWidth="1"/>
    <col min="26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40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310" t="s">
        <v>36</v>
      </c>
      <c r="B8" s="310"/>
      <c r="C8" s="1" t="s">
        <v>447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307" t="s">
        <v>0</v>
      </c>
      <c r="B9" s="307"/>
      <c r="C9" s="143" t="s">
        <v>448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307" t="s">
        <v>63</v>
      </c>
      <c r="B10" s="308"/>
      <c r="C10" s="143" t="s">
        <v>449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307" t="s">
        <v>6</v>
      </c>
      <c r="B11" s="308"/>
      <c r="C11" s="143" t="s">
        <v>190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307" t="s">
        <v>450</v>
      </c>
      <c r="B12" s="308"/>
      <c r="C12" s="143" t="s">
        <v>451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36" customHeight="1" x14ac:dyDescent="0.2">
      <c r="A15" s="292" t="s">
        <v>452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17.25" customHeight="1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38.25" customHeight="1" x14ac:dyDescent="0.2">
      <c r="A19" s="9">
        <v>1</v>
      </c>
      <c r="B19" s="303" t="s">
        <v>453</v>
      </c>
      <c r="C19" s="304"/>
      <c r="D19" s="18" t="s">
        <v>48</v>
      </c>
      <c r="E19" s="16">
        <v>15</v>
      </c>
      <c r="F19" s="88">
        <f t="shared" ref="F19:F26" si="0">$F$27*E19/100</f>
        <v>3768988.5</v>
      </c>
      <c r="G19" s="88">
        <f t="shared" ref="G19:G26" si="1">$G$27*E19/100</f>
        <v>3644407.5</v>
      </c>
      <c r="H19" s="4">
        <f>J19+L19+N19+P19</f>
        <v>0</v>
      </c>
      <c r="I19" s="4">
        <f>K19+M19+O19+Q19</f>
        <v>0</v>
      </c>
      <c r="J19" s="9">
        <v>0</v>
      </c>
      <c r="K19" s="5">
        <v>0</v>
      </c>
      <c r="L19" s="9">
        <v>0</v>
      </c>
      <c r="M19" s="5">
        <v>0</v>
      </c>
      <c r="N19" s="9">
        <v>0</v>
      </c>
      <c r="O19" s="5">
        <v>0</v>
      </c>
      <c r="P19" s="9"/>
      <c r="Q19" s="5"/>
      <c r="R19" s="13">
        <f t="shared" ref="R19:S27" si="2">J19+L19+N19+P19</f>
        <v>0</v>
      </c>
      <c r="S19" s="13">
        <f t="shared" si="2"/>
        <v>0</v>
      </c>
      <c r="T19" s="13">
        <f>S19-R19</f>
        <v>0</v>
      </c>
      <c r="U19" s="7"/>
      <c r="V19" s="5">
        <v>0</v>
      </c>
      <c r="W19" s="5">
        <f>G19/F19*100</f>
        <v>96.694577338190328</v>
      </c>
      <c r="X19" s="5">
        <f>V19/W19*100</f>
        <v>0</v>
      </c>
    </row>
    <row r="20" spans="1:24" ht="40.5" customHeight="1" x14ac:dyDescent="0.2">
      <c r="A20" s="9">
        <v>2</v>
      </c>
      <c r="B20" s="303" t="s">
        <v>454</v>
      </c>
      <c r="C20" s="304"/>
      <c r="D20" s="18" t="s">
        <v>71</v>
      </c>
      <c r="E20" s="16">
        <v>10</v>
      </c>
      <c r="F20" s="88">
        <f t="shared" si="0"/>
        <v>2512659</v>
      </c>
      <c r="G20" s="88">
        <f t="shared" si="1"/>
        <v>2429605</v>
      </c>
      <c r="H20" s="4">
        <f t="shared" ref="H20:I26" si="3">J20+L20+N20+P20</f>
        <v>1</v>
      </c>
      <c r="I20" s="4">
        <f t="shared" si="3"/>
        <v>1</v>
      </c>
      <c r="J20" s="9">
        <v>0</v>
      </c>
      <c r="K20" s="5">
        <v>0</v>
      </c>
      <c r="L20" s="9">
        <v>1</v>
      </c>
      <c r="M20" s="5">
        <v>1</v>
      </c>
      <c r="N20" s="9">
        <v>0</v>
      </c>
      <c r="O20" s="5">
        <v>0</v>
      </c>
      <c r="P20" s="9"/>
      <c r="Q20" s="5"/>
      <c r="R20" s="13">
        <f t="shared" si="2"/>
        <v>1</v>
      </c>
      <c r="S20" s="13">
        <f t="shared" si="2"/>
        <v>1</v>
      </c>
      <c r="T20" s="13">
        <f t="shared" ref="T20:T27" si="4">S20-R20</f>
        <v>0</v>
      </c>
      <c r="U20" s="7"/>
      <c r="V20" s="5">
        <v>0</v>
      </c>
      <c r="W20" s="5">
        <f t="shared" ref="W20:W27" si="5">G20/F20*100</f>
        <v>96.694577338190328</v>
      </c>
      <c r="X20" s="5">
        <f t="shared" ref="X20:X27" si="6">V20/W20*100</f>
        <v>0</v>
      </c>
    </row>
    <row r="21" spans="1:24" ht="36" customHeight="1" x14ac:dyDescent="0.2">
      <c r="A21" s="9">
        <v>3</v>
      </c>
      <c r="B21" s="303" t="s">
        <v>455</v>
      </c>
      <c r="C21" s="304"/>
      <c r="D21" s="18" t="s">
        <v>71</v>
      </c>
      <c r="E21" s="16">
        <v>10</v>
      </c>
      <c r="F21" s="88">
        <f t="shared" si="0"/>
        <v>2512659</v>
      </c>
      <c r="G21" s="88">
        <f t="shared" si="1"/>
        <v>2429605</v>
      </c>
      <c r="H21" s="4">
        <f t="shared" si="3"/>
        <v>0</v>
      </c>
      <c r="I21" s="4">
        <f t="shared" si="3"/>
        <v>0</v>
      </c>
      <c r="J21" s="9">
        <v>0</v>
      </c>
      <c r="K21" s="5">
        <v>0</v>
      </c>
      <c r="L21" s="9">
        <v>0</v>
      </c>
      <c r="M21" s="5">
        <v>0</v>
      </c>
      <c r="N21" s="9">
        <v>0</v>
      </c>
      <c r="O21" s="5">
        <v>0</v>
      </c>
      <c r="P21" s="9"/>
      <c r="Q21" s="5"/>
      <c r="R21" s="13">
        <f t="shared" si="2"/>
        <v>0</v>
      </c>
      <c r="S21" s="13">
        <f t="shared" si="2"/>
        <v>0</v>
      </c>
      <c r="T21" s="13">
        <f t="shared" si="4"/>
        <v>0</v>
      </c>
      <c r="U21" s="7"/>
      <c r="V21" s="5">
        <v>0</v>
      </c>
      <c r="W21" s="5">
        <f t="shared" si="5"/>
        <v>96.694577338190328</v>
      </c>
      <c r="X21" s="5">
        <f t="shared" si="6"/>
        <v>0</v>
      </c>
    </row>
    <row r="22" spans="1:24" ht="40.5" customHeight="1" x14ac:dyDescent="0.2">
      <c r="A22" s="9">
        <v>4</v>
      </c>
      <c r="B22" s="303" t="s">
        <v>456</v>
      </c>
      <c r="C22" s="304"/>
      <c r="D22" s="18" t="s">
        <v>48</v>
      </c>
      <c r="E22" s="16">
        <v>15</v>
      </c>
      <c r="F22" s="88">
        <f t="shared" si="0"/>
        <v>3768988.5</v>
      </c>
      <c r="G22" s="88">
        <f t="shared" si="1"/>
        <v>3644407.5</v>
      </c>
      <c r="H22" s="4">
        <f t="shared" si="3"/>
        <v>0</v>
      </c>
      <c r="I22" s="4">
        <f t="shared" si="3"/>
        <v>0</v>
      </c>
      <c r="J22" s="9">
        <v>0</v>
      </c>
      <c r="K22" s="5">
        <v>0</v>
      </c>
      <c r="L22" s="9">
        <v>0</v>
      </c>
      <c r="M22" s="5">
        <v>0</v>
      </c>
      <c r="N22" s="9">
        <v>0</v>
      </c>
      <c r="O22" s="5">
        <v>0</v>
      </c>
      <c r="P22" s="9"/>
      <c r="Q22" s="5"/>
      <c r="R22" s="13">
        <f t="shared" si="2"/>
        <v>0</v>
      </c>
      <c r="S22" s="13">
        <f t="shared" si="2"/>
        <v>0</v>
      </c>
      <c r="T22" s="13">
        <f t="shared" si="4"/>
        <v>0</v>
      </c>
      <c r="U22" s="7"/>
      <c r="V22" s="5">
        <v>0</v>
      </c>
      <c r="W22" s="5">
        <f t="shared" si="5"/>
        <v>96.694577338190328</v>
      </c>
      <c r="X22" s="5">
        <f t="shared" si="6"/>
        <v>0</v>
      </c>
    </row>
    <row r="23" spans="1:24" ht="40.5" customHeight="1" x14ac:dyDescent="0.2">
      <c r="A23" s="9">
        <v>5</v>
      </c>
      <c r="B23" s="303" t="s">
        <v>457</v>
      </c>
      <c r="C23" s="304"/>
      <c r="D23" s="18" t="s">
        <v>44</v>
      </c>
      <c r="E23" s="16">
        <v>10</v>
      </c>
      <c r="F23" s="88">
        <f t="shared" si="0"/>
        <v>2512659</v>
      </c>
      <c r="G23" s="88">
        <f t="shared" si="1"/>
        <v>2429605</v>
      </c>
      <c r="H23" s="4">
        <f t="shared" si="3"/>
        <v>9</v>
      </c>
      <c r="I23" s="4">
        <f t="shared" si="3"/>
        <v>9</v>
      </c>
      <c r="J23" s="9">
        <v>3</v>
      </c>
      <c r="K23" s="5">
        <v>3</v>
      </c>
      <c r="L23" s="9">
        <v>3</v>
      </c>
      <c r="M23" s="5">
        <v>3</v>
      </c>
      <c r="N23" s="9">
        <v>3</v>
      </c>
      <c r="O23" s="5">
        <v>3</v>
      </c>
      <c r="P23" s="9"/>
      <c r="Q23" s="5"/>
      <c r="R23" s="13">
        <f t="shared" si="2"/>
        <v>9</v>
      </c>
      <c r="S23" s="13">
        <f t="shared" si="2"/>
        <v>9</v>
      </c>
      <c r="T23" s="13">
        <f t="shared" si="4"/>
        <v>0</v>
      </c>
      <c r="U23" s="7"/>
      <c r="V23" s="5">
        <f>O23/N23*100</f>
        <v>100</v>
      </c>
      <c r="W23" s="5">
        <f t="shared" si="5"/>
        <v>96.694577338190328</v>
      </c>
      <c r="X23" s="5">
        <f t="shared" si="6"/>
        <v>103.41841575070848</v>
      </c>
    </row>
    <row r="24" spans="1:24" ht="35.25" customHeight="1" x14ac:dyDescent="0.2">
      <c r="A24" s="9">
        <v>6</v>
      </c>
      <c r="B24" s="303" t="s">
        <v>458</v>
      </c>
      <c r="C24" s="304"/>
      <c r="D24" s="18" t="s">
        <v>71</v>
      </c>
      <c r="E24" s="16">
        <v>10</v>
      </c>
      <c r="F24" s="88">
        <f t="shared" si="0"/>
        <v>2512659</v>
      </c>
      <c r="G24" s="88">
        <f t="shared" si="1"/>
        <v>2429605</v>
      </c>
      <c r="H24" s="4">
        <f t="shared" si="3"/>
        <v>3</v>
      </c>
      <c r="I24" s="4">
        <f t="shared" si="3"/>
        <v>3</v>
      </c>
      <c r="J24" s="9">
        <v>1</v>
      </c>
      <c r="K24" s="5">
        <v>1</v>
      </c>
      <c r="L24" s="9">
        <v>1</v>
      </c>
      <c r="M24" s="5">
        <v>1</v>
      </c>
      <c r="N24" s="9">
        <v>1</v>
      </c>
      <c r="O24" s="5">
        <v>1</v>
      </c>
      <c r="P24" s="9"/>
      <c r="Q24" s="5"/>
      <c r="R24" s="13">
        <f t="shared" si="2"/>
        <v>3</v>
      </c>
      <c r="S24" s="13">
        <f t="shared" si="2"/>
        <v>3</v>
      </c>
      <c r="T24" s="13">
        <f t="shared" si="4"/>
        <v>0</v>
      </c>
      <c r="U24" s="7"/>
      <c r="V24" s="5">
        <f>O24/N24*100</f>
        <v>100</v>
      </c>
      <c r="W24" s="5">
        <f t="shared" si="5"/>
        <v>96.694577338190328</v>
      </c>
      <c r="X24" s="5">
        <f t="shared" si="6"/>
        <v>103.41841575070848</v>
      </c>
    </row>
    <row r="25" spans="1:24" ht="35.25" customHeight="1" x14ac:dyDescent="0.2">
      <c r="A25" s="9">
        <v>7</v>
      </c>
      <c r="B25" s="303" t="s">
        <v>459</v>
      </c>
      <c r="C25" s="304"/>
      <c r="D25" s="18" t="s">
        <v>71</v>
      </c>
      <c r="E25" s="16">
        <v>15</v>
      </c>
      <c r="F25" s="88">
        <f t="shared" si="0"/>
        <v>3768988.5</v>
      </c>
      <c r="G25" s="88">
        <f t="shared" si="1"/>
        <v>3644407.5</v>
      </c>
      <c r="H25" s="4">
        <f t="shared" si="3"/>
        <v>3</v>
      </c>
      <c r="I25" s="4">
        <f t="shared" si="3"/>
        <v>3</v>
      </c>
      <c r="J25" s="9">
        <v>1</v>
      </c>
      <c r="K25" s="5">
        <v>1</v>
      </c>
      <c r="L25" s="9">
        <v>1</v>
      </c>
      <c r="M25" s="5">
        <v>1</v>
      </c>
      <c r="N25" s="9">
        <v>1</v>
      </c>
      <c r="O25" s="5">
        <v>1</v>
      </c>
      <c r="P25" s="9"/>
      <c r="Q25" s="5"/>
      <c r="R25" s="13">
        <f t="shared" si="2"/>
        <v>3</v>
      </c>
      <c r="S25" s="13"/>
      <c r="T25" s="13"/>
      <c r="U25" s="7"/>
      <c r="V25" s="5">
        <f>O25/N25*100</f>
        <v>100</v>
      </c>
      <c r="W25" s="5">
        <f t="shared" si="5"/>
        <v>96.694577338190328</v>
      </c>
      <c r="X25" s="5">
        <f t="shared" si="6"/>
        <v>103.41841575070848</v>
      </c>
    </row>
    <row r="26" spans="1:24" ht="34.5" customHeight="1" x14ac:dyDescent="0.2">
      <c r="A26" s="9">
        <v>8</v>
      </c>
      <c r="B26" s="303" t="s">
        <v>460</v>
      </c>
      <c r="C26" s="304"/>
      <c r="D26" s="18" t="s">
        <v>71</v>
      </c>
      <c r="E26" s="16">
        <v>15</v>
      </c>
      <c r="F26" s="88">
        <f t="shared" si="0"/>
        <v>3768988.5</v>
      </c>
      <c r="G26" s="88">
        <f t="shared" si="1"/>
        <v>3644407.5</v>
      </c>
      <c r="H26" s="4">
        <f t="shared" si="3"/>
        <v>1</v>
      </c>
      <c r="I26" s="4">
        <f t="shared" si="3"/>
        <v>1</v>
      </c>
      <c r="J26" s="9">
        <v>0</v>
      </c>
      <c r="K26" s="5">
        <v>0</v>
      </c>
      <c r="L26" s="9">
        <v>1</v>
      </c>
      <c r="M26" s="5">
        <v>1</v>
      </c>
      <c r="N26" s="9">
        <v>0</v>
      </c>
      <c r="O26" s="5">
        <v>0</v>
      </c>
      <c r="P26" s="9"/>
      <c r="Q26" s="5"/>
      <c r="R26" s="13">
        <f t="shared" si="2"/>
        <v>1</v>
      </c>
      <c r="S26" s="13">
        <f t="shared" si="2"/>
        <v>1</v>
      </c>
      <c r="T26" s="13">
        <f t="shared" si="4"/>
        <v>0</v>
      </c>
      <c r="U26" s="38"/>
      <c r="V26" s="5">
        <v>0</v>
      </c>
      <c r="W26" s="5">
        <f t="shared" si="5"/>
        <v>96.694577338190328</v>
      </c>
      <c r="X26" s="5">
        <f t="shared" si="6"/>
        <v>0</v>
      </c>
    </row>
    <row r="27" spans="1:24" s="1" customFormat="1" ht="36.75" customHeight="1" x14ac:dyDescent="0.2">
      <c r="A27" s="298" t="s">
        <v>24</v>
      </c>
      <c r="B27" s="299"/>
      <c r="C27" s="300"/>
      <c r="D27" s="18"/>
      <c r="E27" s="18">
        <f>SUM(E19:E26)</f>
        <v>100</v>
      </c>
      <c r="F27" s="19">
        <f>SEGUIMIENTO!D23</f>
        <v>25126590</v>
      </c>
      <c r="G27" s="19">
        <f>SEGUIMIENTO!E23</f>
        <v>24296050</v>
      </c>
      <c r="H27" s="18">
        <f t="shared" ref="H27:Q27" si="7">SUM(H19:H26)</f>
        <v>17</v>
      </c>
      <c r="I27" s="18">
        <f t="shared" si="7"/>
        <v>17</v>
      </c>
      <c r="J27" s="18">
        <f t="shared" si="7"/>
        <v>5</v>
      </c>
      <c r="K27" s="18">
        <f t="shared" si="7"/>
        <v>5</v>
      </c>
      <c r="L27" s="18">
        <f t="shared" si="7"/>
        <v>7</v>
      </c>
      <c r="M27" s="18">
        <f t="shared" si="7"/>
        <v>7</v>
      </c>
      <c r="N27" s="18">
        <f t="shared" si="7"/>
        <v>5</v>
      </c>
      <c r="O27" s="18">
        <f t="shared" si="7"/>
        <v>5</v>
      </c>
      <c r="P27" s="18">
        <f t="shared" si="7"/>
        <v>0</v>
      </c>
      <c r="Q27" s="18">
        <f t="shared" si="7"/>
        <v>0</v>
      </c>
      <c r="R27" s="14">
        <f t="shared" si="2"/>
        <v>17</v>
      </c>
      <c r="S27" s="14">
        <f t="shared" si="2"/>
        <v>17</v>
      </c>
      <c r="T27" s="14">
        <f t="shared" si="4"/>
        <v>0</v>
      </c>
      <c r="U27" s="14"/>
      <c r="V27" s="5">
        <f>O27/N27*100</f>
        <v>100</v>
      </c>
      <c r="W27" s="5">
        <f t="shared" si="5"/>
        <v>96.694577338190328</v>
      </c>
      <c r="X27" s="5">
        <f t="shared" si="6"/>
        <v>103.41841575070848</v>
      </c>
    </row>
    <row r="28" spans="1:24" s="6" customFormat="1" ht="14.25" customHeight="1" x14ac:dyDescent="0.2">
      <c r="F28" s="10"/>
    </row>
    <row r="29" spans="1:24" s="6" customFormat="1" ht="14.25" customHeight="1" x14ac:dyDescent="0.2">
      <c r="B29" s="11" t="s">
        <v>25</v>
      </c>
      <c r="F29" s="10"/>
      <c r="H29" s="6" t="s">
        <v>26</v>
      </c>
    </row>
    <row r="30" spans="1:24" x14ac:dyDescent="0.2">
      <c r="J30" s="95"/>
      <c r="K30" s="95"/>
      <c r="L30" s="95"/>
      <c r="M30" s="95"/>
      <c r="N30" s="95"/>
      <c r="O30" s="95"/>
      <c r="P30" s="95"/>
    </row>
    <row r="31" spans="1:24" x14ac:dyDescent="0.2">
      <c r="J31" s="95"/>
      <c r="K31" s="95"/>
      <c r="L31" s="95"/>
      <c r="M31" s="95"/>
      <c r="N31" s="95"/>
      <c r="O31" s="95"/>
      <c r="P31" s="95"/>
    </row>
    <row r="32" spans="1:24" x14ac:dyDescent="0.2">
      <c r="J32" s="95"/>
      <c r="K32" s="95"/>
      <c r="L32" s="95"/>
      <c r="M32" s="95"/>
      <c r="N32" s="95"/>
      <c r="O32" s="95"/>
      <c r="P32" s="95"/>
    </row>
    <row r="33" spans="1:22" x14ac:dyDescent="0.2">
      <c r="J33" s="95"/>
      <c r="K33" s="95"/>
      <c r="L33" s="95"/>
      <c r="M33" s="95"/>
      <c r="N33" s="95"/>
      <c r="O33" s="95"/>
      <c r="P33" s="95"/>
    </row>
    <row r="34" spans="1:22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50"/>
      <c r="S34" s="50"/>
      <c r="T34" s="317"/>
      <c r="U34" s="317"/>
      <c r="V34" s="6"/>
    </row>
    <row r="35" spans="1:22" x14ac:dyDescent="0.2">
      <c r="A35" s="289" t="s">
        <v>57</v>
      </c>
      <c r="B35" s="289"/>
      <c r="C35" s="289"/>
      <c r="D35" s="6"/>
      <c r="E35" s="6"/>
      <c r="F35" s="6"/>
      <c r="G35" s="6"/>
      <c r="H35" s="287" t="s">
        <v>286</v>
      </c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</row>
    <row r="36" spans="1:22" x14ac:dyDescent="0.2">
      <c r="A36" s="287" t="s">
        <v>56</v>
      </c>
      <c r="B36" s="287"/>
      <c r="C36" s="287"/>
      <c r="D36" s="6"/>
      <c r="E36" s="6"/>
      <c r="F36" s="6"/>
      <c r="G36" s="6"/>
      <c r="H36" s="287" t="s">
        <v>116</v>
      </c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</row>
    <row r="37" spans="1:22" x14ac:dyDescent="0.2">
      <c r="J37" s="95"/>
      <c r="K37" s="95"/>
      <c r="L37" s="95"/>
      <c r="M37" s="95"/>
      <c r="N37" s="95"/>
      <c r="O37" s="95"/>
      <c r="P37" s="95"/>
    </row>
    <row r="38" spans="1:22" x14ac:dyDescent="0.2">
      <c r="J38" s="95"/>
      <c r="K38" s="95"/>
      <c r="L38" s="95"/>
      <c r="M38" s="95"/>
      <c r="N38" s="95"/>
      <c r="O38" s="95"/>
      <c r="P38" s="95"/>
    </row>
    <row r="39" spans="1:22" x14ac:dyDescent="0.2">
      <c r="J39" s="95"/>
      <c r="K39" s="95"/>
      <c r="L39" s="95"/>
      <c r="M39" s="95"/>
      <c r="N39" s="95"/>
      <c r="O39" s="95"/>
      <c r="P39" s="95"/>
    </row>
    <row r="40" spans="1:22" x14ac:dyDescent="0.2">
      <c r="J40" s="95"/>
      <c r="K40" s="95"/>
      <c r="L40" s="95"/>
      <c r="M40" s="95"/>
      <c r="N40" s="95"/>
      <c r="O40" s="95"/>
      <c r="P40" s="95"/>
    </row>
    <row r="41" spans="1:22" x14ac:dyDescent="0.2">
      <c r="J41" s="95"/>
      <c r="K41" s="95"/>
      <c r="L41" s="95"/>
      <c r="M41" s="95"/>
      <c r="N41" s="95"/>
      <c r="O41" s="95"/>
      <c r="P41" s="95"/>
    </row>
    <row r="42" spans="1:22" x14ac:dyDescent="0.2">
      <c r="J42" s="95"/>
      <c r="K42" s="95"/>
      <c r="L42" s="95"/>
      <c r="M42" s="95"/>
      <c r="N42" s="95"/>
      <c r="O42" s="95"/>
      <c r="P42" s="95"/>
    </row>
    <row r="43" spans="1:22" x14ac:dyDescent="0.2">
      <c r="J43" s="95"/>
      <c r="K43" s="95"/>
      <c r="L43" s="95"/>
      <c r="M43" s="95"/>
      <c r="N43" s="95"/>
      <c r="O43" s="95"/>
      <c r="P43" s="95"/>
    </row>
    <row r="44" spans="1:22" x14ac:dyDescent="0.2">
      <c r="J44" s="95"/>
      <c r="K44" s="95"/>
      <c r="L44" s="95"/>
      <c r="M44" s="95"/>
      <c r="N44" s="95"/>
      <c r="O44" s="95"/>
      <c r="P44" s="95"/>
    </row>
    <row r="45" spans="1:22" x14ac:dyDescent="0.2">
      <c r="J45" s="95"/>
      <c r="K45" s="95"/>
      <c r="L45" s="95"/>
      <c r="M45" s="95"/>
      <c r="N45" s="95"/>
      <c r="O45" s="95"/>
      <c r="P45" s="95"/>
    </row>
    <row r="46" spans="1:22" x14ac:dyDescent="0.2">
      <c r="J46" s="95"/>
      <c r="K46" s="95"/>
      <c r="L46" s="95"/>
      <c r="M46" s="95"/>
      <c r="N46" s="95"/>
      <c r="O46" s="95"/>
      <c r="P46" s="95"/>
    </row>
    <row r="47" spans="1:22" x14ac:dyDescent="0.2">
      <c r="J47" s="95"/>
      <c r="K47" s="95"/>
      <c r="L47" s="95"/>
      <c r="M47" s="95"/>
      <c r="N47" s="95"/>
      <c r="O47" s="95"/>
      <c r="P47" s="95"/>
    </row>
    <row r="48" spans="1:22" x14ac:dyDescent="0.2">
      <c r="J48" s="95"/>
      <c r="K48" s="95"/>
      <c r="L48" s="95"/>
      <c r="M48" s="95"/>
      <c r="N48" s="95"/>
      <c r="O48" s="95"/>
      <c r="P48" s="95"/>
    </row>
    <row r="49" spans="10:16" x14ac:dyDescent="0.2">
      <c r="J49" s="95"/>
      <c r="K49" s="95"/>
      <c r="L49" s="95"/>
      <c r="M49" s="95"/>
      <c r="N49" s="95"/>
      <c r="O49" s="95"/>
      <c r="P49" s="95"/>
    </row>
    <row r="50" spans="10:16" x14ac:dyDescent="0.2">
      <c r="J50" s="95"/>
      <c r="K50" s="95"/>
      <c r="L50" s="95"/>
      <c r="M50" s="95"/>
      <c r="N50" s="95"/>
      <c r="O50" s="95"/>
      <c r="P50" s="95"/>
    </row>
    <row r="51" spans="10:16" x14ac:dyDescent="0.2">
      <c r="J51" s="95"/>
      <c r="K51" s="95"/>
      <c r="L51" s="95"/>
      <c r="M51" s="95"/>
      <c r="N51" s="95"/>
      <c r="O51" s="95"/>
      <c r="P51" s="95"/>
    </row>
    <row r="52" spans="10:16" x14ac:dyDescent="0.2">
      <c r="J52" s="95"/>
      <c r="K52" s="95"/>
      <c r="L52" s="95"/>
      <c r="M52" s="95"/>
      <c r="N52" s="95"/>
      <c r="O52" s="95"/>
      <c r="P52" s="95"/>
    </row>
    <row r="53" spans="10:16" x14ac:dyDescent="0.2">
      <c r="J53" s="95"/>
      <c r="K53" s="95"/>
      <c r="L53" s="95"/>
      <c r="M53" s="95"/>
      <c r="N53" s="95"/>
      <c r="O53" s="95"/>
      <c r="P53" s="95"/>
    </row>
    <row r="54" spans="10:16" x14ac:dyDescent="0.2">
      <c r="J54" s="95"/>
      <c r="K54" s="95"/>
      <c r="L54" s="95"/>
      <c r="M54" s="95"/>
      <c r="N54" s="95"/>
      <c r="O54" s="95"/>
      <c r="P54" s="95"/>
    </row>
    <row r="55" spans="10:16" x14ac:dyDescent="0.2">
      <c r="J55" s="95"/>
      <c r="K55" s="95"/>
      <c r="L55" s="95"/>
      <c r="M55" s="95"/>
      <c r="N55" s="95"/>
      <c r="O55" s="95"/>
      <c r="P55" s="95"/>
    </row>
    <row r="56" spans="10:16" x14ac:dyDescent="0.2">
      <c r="J56" s="95"/>
      <c r="K56" s="95"/>
      <c r="L56" s="95"/>
      <c r="M56" s="95"/>
      <c r="N56" s="95"/>
      <c r="O56" s="95"/>
      <c r="P56" s="95"/>
    </row>
    <row r="57" spans="10:16" x14ac:dyDescent="0.2">
      <c r="J57" s="95"/>
      <c r="K57" s="95"/>
      <c r="L57" s="95"/>
      <c r="M57" s="95"/>
      <c r="N57" s="95"/>
      <c r="O57" s="95"/>
      <c r="P57" s="95"/>
    </row>
    <row r="58" spans="10:16" x14ac:dyDescent="0.2">
      <c r="J58" s="95"/>
      <c r="K58" s="95"/>
      <c r="L58" s="95"/>
      <c r="M58" s="95"/>
      <c r="N58" s="95"/>
      <c r="O58" s="95"/>
      <c r="P58" s="95"/>
    </row>
    <row r="59" spans="10:16" x14ac:dyDescent="0.2">
      <c r="J59" s="95"/>
      <c r="K59" s="95"/>
      <c r="L59" s="95"/>
      <c r="M59" s="95"/>
      <c r="N59" s="95"/>
      <c r="O59" s="95"/>
      <c r="P59" s="95"/>
    </row>
    <row r="60" spans="10:16" x14ac:dyDescent="0.2">
      <c r="J60" s="95"/>
      <c r="K60" s="95"/>
      <c r="L60" s="95"/>
      <c r="M60" s="95"/>
      <c r="N60" s="95"/>
      <c r="O60" s="95"/>
      <c r="P60" s="95"/>
    </row>
    <row r="61" spans="10:16" x14ac:dyDescent="0.2">
      <c r="J61" s="95"/>
      <c r="K61" s="95"/>
      <c r="L61" s="95"/>
      <c r="M61" s="95"/>
      <c r="N61" s="95"/>
      <c r="O61" s="95"/>
      <c r="P61" s="95"/>
    </row>
    <row r="62" spans="10:16" x14ac:dyDescent="0.2">
      <c r="J62" s="95"/>
      <c r="K62" s="95"/>
      <c r="L62" s="95"/>
      <c r="M62" s="95"/>
      <c r="N62" s="95"/>
      <c r="O62" s="95"/>
      <c r="P62" s="95"/>
    </row>
    <row r="63" spans="10:16" x14ac:dyDescent="0.2">
      <c r="J63" s="95"/>
      <c r="K63" s="95"/>
      <c r="L63" s="95"/>
      <c r="M63" s="95"/>
      <c r="N63" s="95"/>
      <c r="O63" s="95"/>
      <c r="P63" s="95"/>
    </row>
    <row r="64" spans="10:16" x14ac:dyDescent="0.2">
      <c r="J64" s="95"/>
      <c r="K64" s="95"/>
      <c r="L64" s="95"/>
      <c r="M64" s="95"/>
      <c r="N64" s="95"/>
      <c r="O64" s="95"/>
      <c r="P64" s="95"/>
    </row>
    <row r="65" spans="10:16" x14ac:dyDescent="0.2">
      <c r="J65" s="95"/>
      <c r="K65" s="95"/>
      <c r="L65" s="95"/>
      <c r="M65" s="95"/>
      <c r="N65" s="95"/>
      <c r="O65" s="95"/>
      <c r="P65" s="95"/>
    </row>
    <row r="66" spans="10:16" x14ac:dyDescent="0.2">
      <c r="J66" s="95"/>
      <c r="K66" s="95"/>
      <c r="L66" s="95"/>
      <c r="M66" s="95"/>
      <c r="N66" s="95"/>
      <c r="O66" s="95"/>
      <c r="P66" s="95"/>
    </row>
    <row r="67" spans="10:16" x14ac:dyDescent="0.2">
      <c r="J67" s="95"/>
      <c r="K67" s="95"/>
      <c r="L67" s="95"/>
      <c r="M67" s="95"/>
      <c r="N67" s="95"/>
      <c r="O67" s="95"/>
      <c r="P67" s="95"/>
    </row>
    <row r="68" spans="10:16" x14ac:dyDescent="0.2">
      <c r="J68" s="95"/>
      <c r="K68" s="95"/>
      <c r="L68" s="95"/>
      <c r="M68" s="95"/>
      <c r="N68" s="95"/>
      <c r="O68" s="95"/>
      <c r="P68" s="95"/>
    </row>
    <row r="69" spans="10:16" x14ac:dyDescent="0.2">
      <c r="J69" s="95"/>
      <c r="K69" s="95"/>
      <c r="L69" s="95"/>
      <c r="M69" s="95"/>
      <c r="N69" s="95"/>
      <c r="O69" s="95"/>
      <c r="P69" s="95"/>
    </row>
    <row r="70" spans="10:16" x14ac:dyDescent="0.2">
      <c r="J70" s="95"/>
      <c r="K70" s="95"/>
      <c r="L70" s="95"/>
      <c r="M70" s="95"/>
      <c r="N70" s="95"/>
      <c r="O70" s="95"/>
      <c r="P70" s="95"/>
    </row>
    <row r="71" spans="10:16" x14ac:dyDescent="0.2">
      <c r="J71" s="95"/>
      <c r="K71" s="95"/>
      <c r="L71" s="95"/>
      <c r="M71" s="95"/>
      <c r="N71" s="95"/>
      <c r="O71" s="95"/>
      <c r="P71" s="95"/>
    </row>
  </sheetData>
  <sheetProtection sheet="1" objects="1" scenarios="1"/>
  <mergeCells count="40">
    <mergeCell ref="A35:C35"/>
    <mergeCell ref="H35:V35"/>
    <mergeCell ref="A36:C36"/>
    <mergeCell ref="H36:V36"/>
    <mergeCell ref="B24:C24"/>
    <mergeCell ref="B25:C25"/>
    <mergeCell ref="B26:C26"/>
    <mergeCell ref="A27:C27"/>
    <mergeCell ref="T34:U34"/>
    <mergeCell ref="B19:C19"/>
    <mergeCell ref="B20:C20"/>
    <mergeCell ref="B21:C21"/>
    <mergeCell ref="B22:C22"/>
    <mergeCell ref="B23:C23"/>
    <mergeCell ref="A12:B12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A6:X6"/>
    <mergeCell ref="A8:B8"/>
    <mergeCell ref="A9:B9"/>
    <mergeCell ref="A10:B10"/>
    <mergeCell ref="A11:B11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workbookViewId="0">
      <selection activeCell="M16" sqref="M1:M1048576"/>
    </sheetView>
  </sheetViews>
  <sheetFormatPr baseColWidth="10" defaultRowHeight="12.75" x14ac:dyDescent="0.2"/>
  <cols>
    <col min="1" max="1" width="10.85546875" style="36" customWidth="1"/>
    <col min="2" max="2" width="5.85546875" style="36" customWidth="1"/>
    <col min="3" max="3" width="40.7109375" style="36" customWidth="1"/>
    <col min="4" max="4" width="12" style="36" customWidth="1"/>
    <col min="5" max="5" width="11.28515625" style="36" customWidth="1"/>
    <col min="6" max="7" width="13.28515625" style="46" bestFit="1" customWidth="1"/>
    <col min="8" max="12" width="11.28515625" style="36" hidden="1" customWidth="1"/>
    <col min="13" max="13" width="10.42578125" style="36" hidden="1" customWidth="1"/>
    <col min="14" max="14" width="11.28515625" style="36" customWidth="1"/>
    <col min="15" max="15" width="9.42578125" style="36" customWidth="1"/>
    <col min="16" max="17" width="9.42578125" style="36" hidden="1" customWidth="1"/>
    <col min="18" max="19" width="9.28515625" style="36" customWidth="1"/>
    <col min="20" max="20" width="10.28515625" style="36" customWidth="1"/>
    <col min="21" max="21" width="23.5703125" style="36" customWidth="1"/>
    <col min="22" max="24" width="8.85546875" style="36" customWidth="1"/>
    <col min="25" max="25" width="11.42578125" style="36"/>
    <col min="26" max="26" width="11.5703125" style="36" bestFit="1" customWidth="1"/>
    <col min="27" max="27" width="12.28515625" style="36" bestFit="1" customWidth="1"/>
    <col min="28" max="28" width="13.28515625" style="36" bestFit="1" customWidth="1"/>
    <col min="29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152</v>
      </c>
      <c r="C8" s="146" t="s">
        <v>462</v>
      </c>
      <c r="D8" s="147"/>
      <c r="E8" s="1"/>
      <c r="F8" s="23"/>
      <c r="G8" s="23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5</v>
      </c>
      <c r="C9" s="146" t="s">
        <v>463</v>
      </c>
      <c r="D9" s="147"/>
      <c r="E9" s="1"/>
      <c r="F9" s="23"/>
      <c r="G9" s="23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144" t="s">
        <v>464</v>
      </c>
      <c r="B10" s="145">
        <v>3</v>
      </c>
      <c r="C10" s="146" t="s">
        <v>465</v>
      </c>
      <c r="D10" s="147"/>
      <c r="E10" s="1"/>
      <c r="F10" s="23"/>
      <c r="G10" s="23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144" t="s">
        <v>6</v>
      </c>
      <c r="B11" s="148">
        <v>38</v>
      </c>
      <c r="C11" s="146" t="s">
        <v>466</v>
      </c>
      <c r="D11" s="147"/>
      <c r="E11" s="1"/>
      <c r="F11" s="23"/>
      <c r="G11" s="23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44" t="s">
        <v>450</v>
      </c>
      <c r="B12" s="145">
        <v>6</v>
      </c>
      <c r="C12" s="146" t="s">
        <v>467</v>
      </c>
      <c r="D12" s="147"/>
      <c r="E12" s="1"/>
      <c r="F12" s="23"/>
      <c r="G12" s="23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23"/>
      <c r="G13" s="23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23.25" customHeight="1" x14ac:dyDescent="0.2">
      <c r="A15" s="292" t="s">
        <v>452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92"/>
      <c r="G16" s="92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51.75" customHeight="1" x14ac:dyDescent="0.2">
      <c r="A19" s="9">
        <v>1</v>
      </c>
      <c r="B19" s="303" t="s">
        <v>468</v>
      </c>
      <c r="C19" s="304"/>
      <c r="D19" s="89" t="s">
        <v>48</v>
      </c>
      <c r="E19" s="89">
        <v>40</v>
      </c>
      <c r="F19" s="47">
        <f>$F$28*E19/100</f>
        <v>4673551.5999999996</v>
      </c>
      <c r="G19" s="47">
        <f>$G$28*E19/100</f>
        <v>4184026.4</v>
      </c>
      <c r="H19" s="4">
        <f>J19+L19+N19+P19</f>
        <v>0</v>
      </c>
      <c r="I19" s="4">
        <f>K19+M19+O19+Q19</f>
        <v>0</v>
      </c>
      <c r="J19" s="149">
        <v>0</v>
      </c>
      <c r="K19" s="150">
        <v>0</v>
      </c>
      <c r="L19" s="9">
        <v>0</v>
      </c>
      <c r="M19" s="5">
        <v>0</v>
      </c>
      <c r="N19" s="149">
        <v>0</v>
      </c>
      <c r="O19" s="151">
        <v>0</v>
      </c>
      <c r="P19" s="149"/>
      <c r="Q19" s="151"/>
      <c r="R19" s="13">
        <f>J19+L19+N19+P19</f>
        <v>0</v>
      </c>
      <c r="S19" s="13">
        <f>K19+M19+O19+Q19</f>
        <v>0</v>
      </c>
      <c r="T19" s="13">
        <f>S19-R19</f>
        <v>0</v>
      </c>
      <c r="U19" s="152" t="s">
        <v>1116</v>
      </c>
      <c r="V19" s="5" t="e">
        <f>N19/O19*100</f>
        <v>#DIV/0!</v>
      </c>
      <c r="W19" s="5">
        <f>G19/F19*100</f>
        <v>89.525627576252717</v>
      </c>
      <c r="X19" s="5" t="e">
        <f>V19/W19*100</f>
        <v>#DIV/0!</v>
      </c>
    </row>
    <row r="20" spans="1:24" ht="51.75" customHeight="1" x14ac:dyDescent="0.2">
      <c r="A20" s="9">
        <v>2</v>
      </c>
      <c r="B20" s="303" t="s">
        <v>469</v>
      </c>
      <c r="C20" s="304"/>
      <c r="D20" s="89" t="s">
        <v>470</v>
      </c>
      <c r="E20" s="89">
        <v>15</v>
      </c>
      <c r="F20" s="47">
        <f t="shared" ref="F20:F27" si="0">$F$28*E20/100</f>
        <v>1752581.85</v>
      </c>
      <c r="G20" s="47">
        <f t="shared" ref="G20:G27" si="1">$G$28*E20/100</f>
        <v>1569009.9</v>
      </c>
      <c r="H20" s="4">
        <f t="shared" ref="H20:I27" si="2">J20+L20+N20+P20</f>
        <v>111105542.10514466</v>
      </c>
      <c r="I20" s="4">
        <f t="shared" si="2"/>
        <v>132931912.58000001</v>
      </c>
      <c r="J20" s="149">
        <v>67271651.004458129</v>
      </c>
      <c r="K20" s="150">
        <v>67927398.730000004</v>
      </c>
      <c r="L20" s="149">
        <v>20543593.055842943</v>
      </c>
      <c r="M20" s="150">
        <v>30317602</v>
      </c>
      <c r="N20" s="149">
        <v>23290298.044843595</v>
      </c>
      <c r="O20" s="150">
        <v>34686911.850000001</v>
      </c>
      <c r="P20" s="149"/>
      <c r="Q20" s="150"/>
      <c r="R20" s="13">
        <f t="shared" ref="R20:S28" si="3">J20+L20+N20+P20</f>
        <v>111105542.10514466</v>
      </c>
      <c r="S20" s="13">
        <f t="shared" si="3"/>
        <v>132931912.58000001</v>
      </c>
      <c r="T20" s="13">
        <f t="shared" ref="T20:T28" si="4">S20-R20</f>
        <v>21826370.474855348</v>
      </c>
      <c r="U20" s="152" t="s">
        <v>1117</v>
      </c>
      <c r="V20" s="5">
        <f t="shared" ref="V20:V28" si="5">N20/O20*100</f>
        <v>67.144340048373579</v>
      </c>
      <c r="W20" s="5">
        <f t="shared" ref="W20:W28" si="6">G20/F20*100</f>
        <v>89.525627576252703</v>
      </c>
      <c r="X20" s="5">
        <f t="shared" ref="X20:X28" si="7">V20/W20*100</f>
        <v>75.000133331859587</v>
      </c>
    </row>
    <row r="21" spans="1:24" ht="51.75" customHeight="1" x14ac:dyDescent="0.2">
      <c r="A21" s="9">
        <v>3</v>
      </c>
      <c r="B21" s="303" t="s">
        <v>471</v>
      </c>
      <c r="C21" s="304"/>
      <c r="D21" s="89" t="s">
        <v>470</v>
      </c>
      <c r="E21" s="89">
        <v>6</v>
      </c>
      <c r="F21" s="47">
        <f t="shared" si="0"/>
        <v>701032.74</v>
      </c>
      <c r="G21" s="47">
        <f t="shared" si="1"/>
        <v>627603.96</v>
      </c>
      <c r="H21" s="4">
        <f t="shared" si="2"/>
        <v>27453790.613529723</v>
      </c>
      <c r="I21" s="4">
        <f t="shared" si="2"/>
        <v>40502799.57</v>
      </c>
      <c r="J21" s="149">
        <v>10382620.216608074</v>
      </c>
      <c r="K21" s="150">
        <v>16827224.530000001</v>
      </c>
      <c r="L21" s="149">
        <v>8019741.765795107</v>
      </c>
      <c r="M21" s="150">
        <v>12247879.789999999</v>
      </c>
      <c r="N21" s="149">
        <v>9051428.6311265416</v>
      </c>
      <c r="O21" s="150">
        <v>11427695.25</v>
      </c>
      <c r="P21" s="149"/>
      <c r="Q21" s="150"/>
      <c r="R21" s="13">
        <f t="shared" si="3"/>
        <v>27453790.613529723</v>
      </c>
      <c r="S21" s="13">
        <f t="shared" si="3"/>
        <v>40502799.57</v>
      </c>
      <c r="T21" s="13">
        <f t="shared" si="4"/>
        <v>13049008.956470277</v>
      </c>
      <c r="U21" s="152" t="s">
        <v>1117</v>
      </c>
      <c r="V21" s="5">
        <f t="shared" si="5"/>
        <v>79.206072905440323</v>
      </c>
      <c r="W21" s="5">
        <f t="shared" si="6"/>
        <v>89.525627576252703</v>
      </c>
      <c r="X21" s="5">
        <f t="shared" si="7"/>
        <v>88.47307195694016</v>
      </c>
    </row>
    <row r="22" spans="1:24" ht="51.75" customHeight="1" x14ac:dyDescent="0.2">
      <c r="A22" s="9">
        <v>4</v>
      </c>
      <c r="B22" s="303" t="s">
        <v>472</v>
      </c>
      <c r="C22" s="304"/>
      <c r="D22" s="89" t="s">
        <v>470</v>
      </c>
      <c r="E22" s="89">
        <v>6</v>
      </c>
      <c r="F22" s="47">
        <f t="shared" si="0"/>
        <v>701032.74</v>
      </c>
      <c r="G22" s="47">
        <f t="shared" si="1"/>
        <v>627603.96</v>
      </c>
      <c r="H22" s="4">
        <f t="shared" si="2"/>
        <v>579751</v>
      </c>
      <c r="I22" s="4">
        <f t="shared" si="2"/>
        <v>649798.57000000007</v>
      </c>
      <c r="J22" s="149">
        <v>104003</v>
      </c>
      <c r="K22" s="150">
        <v>227723.93</v>
      </c>
      <c r="L22" s="149">
        <v>169918</v>
      </c>
      <c r="M22" s="150">
        <v>270036.26</v>
      </c>
      <c r="N22" s="149">
        <v>305830</v>
      </c>
      <c r="O22" s="150">
        <v>152038.38</v>
      </c>
      <c r="P22" s="149"/>
      <c r="Q22" s="150"/>
      <c r="R22" s="13">
        <f t="shared" si="3"/>
        <v>579751</v>
      </c>
      <c r="S22" s="13">
        <f t="shared" si="3"/>
        <v>649798.57000000007</v>
      </c>
      <c r="T22" s="13">
        <f t="shared" si="4"/>
        <v>70047.570000000065</v>
      </c>
      <c r="U22" s="152" t="s">
        <v>1117</v>
      </c>
      <c r="V22" s="5">
        <f t="shared" si="5"/>
        <v>201.15315619648143</v>
      </c>
      <c r="W22" s="5">
        <f t="shared" si="6"/>
        <v>89.525627576252703</v>
      </c>
      <c r="X22" s="5">
        <f t="shared" si="7"/>
        <v>224.68779235884261</v>
      </c>
    </row>
    <row r="23" spans="1:24" ht="51.75" customHeight="1" x14ac:dyDescent="0.2">
      <c r="A23" s="9">
        <v>5</v>
      </c>
      <c r="B23" s="303" t="s">
        <v>473</v>
      </c>
      <c r="C23" s="304"/>
      <c r="D23" s="89" t="s">
        <v>470</v>
      </c>
      <c r="E23" s="89">
        <v>6</v>
      </c>
      <c r="F23" s="47">
        <f t="shared" si="0"/>
        <v>701032.74</v>
      </c>
      <c r="G23" s="47">
        <f t="shared" si="1"/>
        <v>627603.96</v>
      </c>
      <c r="H23" s="4">
        <f t="shared" si="2"/>
        <v>20608456</v>
      </c>
      <c r="I23" s="4">
        <f t="shared" si="2"/>
        <v>31128253.390000001</v>
      </c>
      <c r="J23" s="149">
        <v>11702553</v>
      </c>
      <c r="K23" s="150">
        <v>7253441.4800000004</v>
      </c>
      <c r="L23" s="149">
        <v>3895890</v>
      </c>
      <c r="M23" s="150">
        <v>15274130.710000001</v>
      </c>
      <c r="N23" s="149">
        <v>5010013</v>
      </c>
      <c r="O23" s="150">
        <v>8600681.1999999993</v>
      </c>
      <c r="P23" s="149"/>
      <c r="Q23" s="150"/>
      <c r="R23" s="13">
        <f t="shared" si="3"/>
        <v>20608456</v>
      </c>
      <c r="S23" s="13">
        <f t="shared" si="3"/>
        <v>31128253.390000001</v>
      </c>
      <c r="T23" s="13">
        <f t="shared" si="4"/>
        <v>10519797.390000001</v>
      </c>
      <c r="U23" s="152" t="s">
        <v>1117</v>
      </c>
      <c r="V23" s="5">
        <f t="shared" si="5"/>
        <v>58.251351067401501</v>
      </c>
      <c r="W23" s="5">
        <f t="shared" si="6"/>
        <v>89.525627576252703</v>
      </c>
      <c r="X23" s="5">
        <f t="shared" si="7"/>
        <v>65.066677156534197</v>
      </c>
    </row>
    <row r="24" spans="1:24" ht="51.75" customHeight="1" x14ac:dyDescent="0.2">
      <c r="A24" s="9">
        <v>6</v>
      </c>
      <c r="B24" s="303" t="s">
        <v>474</v>
      </c>
      <c r="C24" s="304"/>
      <c r="D24" s="89" t="s">
        <v>470</v>
      </c>
      <c r="E24" s="89">
        <v>10</v>
      </c>
      <c r="F24" s="47">
        <f t="shared" si="0"/>
        <v>1168387.8999999999</v>
      </c>
      <c r="G24" s="47">
        <f t="shared" si="1"/>
        <v>1046006.6</v>
      </c>
      <c r="H24" s="4">
        <f t="shared" si="2"/>
        <v>367127632.53000003</v>
      </c>
      <c r="I24" s="4">
        <f t="shared" si="2"/>
        <v>370633373.63</v>
      </c>
      <c r="J24" s="149">
        <v>120027312</v>
      </c>
      <c r="K24" s="150">
        <v>119421510.34999999</v>
      </c>
      <c r="L24" s="149">
        <v>117288065.26500002</v>
      </c>
      <c r="M24" s="150">
        <v>138081381.74000001</v>
      </c>
      <c r="N24" s="149">
        <v>129812255.26500002</v>
      </c>
      <c r="O24" s="150">
        <v>113130481.54000001</v>
      </c>
      <c r="P24" s="149"/>
      <c r="Q24" s="150"/>
      <c r="R24" s="13">
        <f t="shared" si="3"/>
        <v>367127632.53000003</v>
      </c>
      <c r="S24" s="13">
        <f t="shared" si="3"/>
        <v>370633373.63</v>
      </c>
      <c r="T24" s="13">
        <f t="shared" si="4"/>
        <v>3505741.0999999642</v>
      </c>
      <c r="U24" s="152" t="s">
        <v>1117</v>
      </c>
      <c r="V24" s="5">
        <f t="shared" si="5"/>
        <v>114.74560480775622</v>
      </c>
      <c r="W24" s="5">
        <f t="shared" si="6"/>
        <v>89.525627576252717</v>
      </c>
      <c r="X24" s="5">
        <f t="shared" si="7"/>
        <v>128.17067907178043</v>
      </c>
    </row>
    <row r="25" spans="1:24" ht="51.75" customHeight="1" x14ac:dyDescent="0.2">
      <c r="A25" s="9">
        <v>7</v>
      </c>
      <c r="B25" s="303" t="s">
        <v>475</v>
      </c>
      <c r="C25" s="304"/>
      <c r="D25" s="89" t="s">
        <v>476</v>
      </c>
      <c r="E25" s="89">
        <v>5</v>
      </c>
      <c r="F25" s="47">
        <f t="shared" si="0"/>
        <v>584193.94999999995</v>
      </c>
      <c r="G25" s="47">
        <f t="shared" si="1"/>
        <v>523003.3</v>
      </c>
      <c r="H25" s="4">
        <f t="shared" si="2"/>
        <v>3</v>
      </c>
      <c r="I25" s="4">
        <f t="shared" si="2"/>
        <v>3</v>
      </c>
      <c r="J25" s="149">
        <v>1</v>
      </c>
      <c r="K25" s="150">
        <v>1</v>
      </c>
      <c r="L25" s="9">
        <v>1</v>
      </c>
      <c r="M25" s="5">
        <v>1</v>
      </c>
      <c r="N25" s="149">
        <v>1</v>
      </c>
      <c r="O25" s="151">
        <v>1</v>
      </c>
      <c r="P25" s="149"/>
      <c r="Q25" s="151"/>
      <c r="R25" s="13">
        <f t="shared" si="3"/>
        <v>3</v>
      </c>
      <c r="S25" s="13">
        <f t="shared" si="3"/>
        <v>3</v>
      </c>
      <c r="T25" s="13">
        <f t="shared" si="4"/>
        <v>0</v>
      </c>
      <c r="U25" s="152" t="s">
        <v>1116</v>
      </c>
      <c r="V25" s="5">
        <f t="shared" si="5"/>
        <v>100</v>
      </c>
      <c r="W25" s="5">
        <f t="shared" si="6"/>
        <v>89.525627576252717</v>
      </c>
      <c r="X25" s="5">
        <f t="shared" si="7"/>
        <v>111.69985925519018</v>
      </c>
    </row>
    <row r="26" spans="1:24" ht="51.75" customHeight="1" x14ac:dyDescent="0.2">
      <c r="A26" s="9">
        <v>8</v>
      </c>
      <c r="B26" s="303" t="s">
        <v>477</v>
      </c>
      <c r="C26" s="304"/>
      <c r="D26" s="89" t="s">
        <v>478</v>
      </c>
      <c r="E26" s="89">
        <v>2</v>
      </c>
      <c r="F26" s="47">
        <f t="shared" si="0"/>
        <v>233677.58</v>
      </c>
      <c r="G26" s="47">
        <f t="shared" si="1"/>
        <v>209201.32</v>
      </c>
      <c r="H26" s="4">
        <f t="shared" si="2"/>
        <v>3</v>
      </c>
      <c r="I26" s="4">
        <f t="shared" si="2"/>
        <v>3</v>
      </c>
      <c r="J26" s="149">
        <v>1</v>
      </c>
      <c r="K26" s="150">
        <v>1</v>
      </c>
      <c r="L26" s="9">
        <v>1</v>
      </c>
      <c r="M26" s="5">
        <v>1</v>
      </c>
      <c r="N26" s="149">
        <v>1</v>
      </c>
      <c r="O26" s="151">
        <v>1</v>
      </c>
      <c r="P26" s="149"/>
      <c r="Q26" s="151"/>
      <c r="R26" s="13">
        <f t="shared" si="3"/>
        <v>3</v>
      </c>
      <c r="S26" s="13">
        <f t="shared" si="3"/>
        <v>3</v>
      </c>
      <c r="T26" s="13">
        <f t="shared" si="4"/>
        <v>0</v>
      </c>
      <c r="U26" s="152" t="s">
        <v>1116</v>
      </c>
      <c r="V26" s="5">
        <f t="shared" si="5"/>
        <v>100</v>
      </c>
      <c r="W26" s="5">
        <f t="shared" si="6"/>
        <v>89.525627576252717</v>
      </c>
      <c r="X26" s="5">
        <f t="shared" si="7"/>
        <v>111.69985925519018</v>
      </c>
    </row>
    <row r="27" spans="1:24" ht="51.75" customHeight="1" x14ac:dyDescent="0.2">
      <c r="A27" s="9">
        <v>9</v>
      </c>
      <c r="B27" s="303" t="s">
        <v>479</v>
      </c>
      <c r="C27" s="304"/>
      <c r="D27" s="89" t="s">
        <v>48</v>
      </c>
      <c r="E27" s="89">
        <v>10</v>
      </c>
      <c r="F27" s="47">
        <f t="shared" si="0"/>
        <v>1168387.8999999999</v>
      </c>
      <c r="G27" s="47">
        <f t="shared" si="1"/>
        <v>1046006.6</v>
      </c>
      <c r="H27" s="4">
        <f t="shared" si="2"/>
        <v>0</v>
      </c>
      <c r="I27" s="4">
        <f t="shared" si="2"/>
        <v>0</v>
      </c>
      <c r="J27" s="149">
        <v>0</v>
      </c>
      <c r="K27" s="150">
        <v>0</v>
      </c>
      <c r="L27" s="9">
        <v>0</v>
      </c>
      <c r="M27" s="5">
        <v>0</v>
      </c>
      <c r="N27" s="149">
        <v>0</v>
      </c>
      <c r="O27" s="151">
        <v>0</v>
      </c>
      <c r="P27" s="149"/>
      <c r="Q27" s="151"/>
      <c r="R27" s="13">
        <f t="shared" si="3"/>
        <v>0</v>
      </c>
      <c r="S27" s="13">
        <f t="shared" si="3"/>
        <v>0</v>
      </c>
      <c r="T27" s="13">
        <f t="shared" si="4"/>
        <v>0</v>
      </c>
      <c r="U27" s="152" t="s">
        <v>1116</v>
      </c>
      <c r="V27" s="5" t="e">
        <f t="shared" si="5"/>
        <v>#DIV/0!</v>
      </c>
      <c r="W27" s="5">
        <f t="shared" si="6"/>
        <v>89.525627576252717</v>
      </c>
      <c r="X27" s="5" t="e">
        <f t="shared" si="7"/>
        <v>#DIV/0!</v>
      </c>
    </row>
    <row r="28" spans="1:24" s="1" customFormat="1" ht="36.75" customHeight="1" x14ac:dyDescent="0.2">
      <c r="A28" s="298" t="s">
        <v>24</v>
      </c>
      <c r="B28" s="299"/>
      <c r="C28" s="300"/>
      <c r="D28" s="18"/>
      <c r="E28" s="18">
        <f>SUM(E19:E27)</f>
        <v>100</v>
      </c>
      <c r="F28" s="19">
        <f>SEGUIMIENTO!D24</f>
        <v>11683879</v>
      </c>
      <c r="G28" s="19">
        <f>SEGUIMIENTO!E24</f>
        <v>10460066</v>
      </c>
      <c r="H28" s="18">
        <f t="shared" ref="H28:Q28" si="8">SUM(H19:H27)</f>
        <v>526875178.24867439</v>
      </c>
      <c r="I28" s="18">
        <f t="shared" si="8"/>
        <v>575846143.74000001</v>
      </c>
      <c r="J28" s="18">
        <f t="shared" si="8"/>
        <v>209488141.22106621</v>
      </c>
      <c r="K28" s="18">
        <f t="shared" si="8"/>
        <v>211657301.02000001</v>
      </c>
      <c r="L28" s="18">
        <f t="shared" si="8"/>
        <v>149917210.08663806</v>
      </c>
      <c r="M28" s="18">
        <f t="shared" si="8"/>
        <v>196191032.5</v>
      </c>
      <c r="N28" s="18">
        <f t="shared" si="8"/>
        <v>167469826.94097015</v>
      </c>
      <c r="O28" s="18">
        <f t="shared" si="8"/>
        <v>167997810.22000003</v>
      </c>
      <c r="P28" s="18">
        <f t="shared" si="8"/>
        <v>0</v>
      </c>
      <c r="Q28" s="18">
        <f t="shared" si="8"/>
        <v>0</v>
      </c>
      <c r="R28" s="14">
        <f t="shared" si="3"/>
        <v>526875178.24867439</v>
      </c>
      <c r="S28" s="14">
        <f t="shared" si="3"/>
        <v>575846143.74000001</v>
      </c>
      <c r="T28" s="14">
        <f t="shared" si="4"/>
        <v>48970965.491325617</v>
      </c>
      <c r="U28" s="5"/>
      <c r="V28" s="5">
        <f t="shared" si="5"/>
        <v>99.685720142221825</v>
      </c>
      <c r="W28" s="5">
        <f t="shared" si="6"/>
        <v>89.525627576252717</v>
      </c>
      <c r="X28" s="5">
        <f t="shared" si="7"/>
        <v>111.34880909638454</v>
      </c>
    </row>
    <row r="29" spans="1:24" s="6" customFormat="1" ht="14.25" customHeight="1" x14ac:dyDescent="0.2">
      <c r="F29" s="153"/>
      <c r="G29" s="92"/>
    </row>
    <row r="30" spans="1:24" s="6" customFormat="1" ht="14.25" customHeight="1" x14ac:dyDescent="0.2">
      <c r="B30" s="11" t="s">
        <v>25</v>
      </c>
      <c r="F30" s="153"/>
      <c r="G30" s="92"/>
      <c r="H30" s="6" t="s">
        <v>26</v>
      </c>
    </row>
    <row r="31" spans="1:24" x14ac:dyDescent="0.2">
      <c r="J31" s="95"/>
      <c r="K31" s="95"/>
      <c r="L31" s="95"/>
      <c r="M31" s="95"/>
      <c r="N31" s="95"/>
      <c r="O31" s="95"/>
      <c r="P31" s="95"/>
    </row>
    <row r="32" spans="1:24" x14ac:dyDescent="0.2">
      <c r="J32" s="95"/>
      <c r="K32" s="95"/>
      <c r="L32" s="95"/>
      <c r="M32" s="95"/>
      <c r="N32" s="95"/>
      <c r="O32" s="95"/>
      <c r="P32" s="95"/>
    </row>
    <row r="33" spans="1:22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50"/>
      <c r="S33" s="50"/>
      <c r="T33" s="317"/>
      <c r="U33" s="317"/>
      <c r="V33" s="6"/>
    </row>
    <row r="34" spans="1:22" x14ac:dyDescent="0.2">
      <c r="A34" s="289" t="s">
        <v>92</v>
      </c>
      <c r="B34" s="289"/>
      <c r="C34" s="289"/>
      <c r="D34" s="6"/>
      <c r="E34" s="6"/>
      <c r="F34" s="6"/>
      <c r="G34" s="6"/>
      <c r="H34" s="287" t="s">
        <v>286</v>
      </c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</row>
    <row r="35" spans="1:22" x14ac:dyDescent="0.2">
      <c r="A35" s="287" t="s">
        <v>56</v>
      </c>
      <c r="B35" s="287"/>
      <c r="C35" s="287"/>
      <c r="D35" s="6"/>
      <c r="E35" s="6"/>
      <c r="F35" s="6"/>
      <c r="G35" s="6"/>
      <c r="H35" s="287" t="s">
        <v>116</v>
      </c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</row>
    <row r="36" spans="1:22" x14ac:dyDescent="0.2">
      <c r="J36" s="95"/>
      <c r="K36" s="95"/>
      <c r="L36" s="95"/>
      <c r="M36" s="95"/>
      <c r="N36" s="95"/>
      <c r="O36" s="95"/>
      <c r="P36" s="95"/>
    </row>
    <row r="37" spans="1:22" x14ac:dyDescent="0.2">
      <c r="J37" s="95"/>
      <c r="K37" s="95"/>
      <c r="L37" s="95"/>
      <c r="M37" s="95"/>
      <c r="N37" s="95"/>
      <c r="O37" s="95"/>
      <c r="P37" s="95"/>
    </row>
    <row r="38" spans="1:22" x14ac:dyDescent="0.2">
      <c r="J38" s="95"/>
      <c r="K38" s="95"/>
      <c r="L38" s="95"/>
      <c r="M38" s="95"/>
      <c r="N38" s="95"/>
      <c r="O38" s="95"/>
      <c r="P38" s="95"/>
    </row>
    <row r="39" spans="1:22" x14ac:dyDescent="0.2">
      <c r="J39" s="95"/>
      <c r="K39" s="95"/>
      <c r="L39" s="95"/>
      <c r="M39" s="95"/>
      <c r="N39" s="95"/>
      <c r="O39" s="95"/>
      <c r="P39" s="95"/>
    </row>
    <row r="40" spans="1:22" x14ac:dyDescent="0.2">
      <c r="J40" s="95"/>
      <c r="K40" s="95"/>
      <c r="L40" s="95"/>
      <c r="M40" s="95"/>
      <c r="N40" s="95"/>
      <c r="O40" s="95"/>
      <c r="P40" s="95"/>
    </row>
    <row r="41" spans="1:22" x14ac:dyDescent="0.2">
      <c r="J41" s="95"/>
      <c r="K41" s="95"/>
      <c r="L41" s="95"/>
      <c r="M41" s="95"/>
      <c r="N41" s="95"/>
      <c r="O41" s="95"/>
      <c r="P41" s="95"/>
    </row>
    <row r="42" spans="1:22" x14ac:dyDescent="0.2">
      <c r="J42" s="95"/>
      <c r="K42" s="95"/>
      <c r="L42" s="95"/>
      <c r="M42" s="95"/>
      <c r="N42" s="95"/>
      <c r="O42" s="95"/>
      <c r="P42" s="95"/>
    </row>
    <row r="43" spans="1:22" x14ac:dyDescent="0.2">
      <c r="J43" s="95"/>
      <c r="K43" s="95"/>
      <c r="L43" s="95"/>
      <c r="M43" s="95"/>
      <c r="N43" s="95"/>
      <c r="O43" s="95"/>
      <c r="P43" s="95"/>
    </row>
    <row r="44" spans="1:22" x14ac:dyDescent="0.2">
      <c r="J44" s="95"/>
      <c r="K44" s="95"/>
      <c r="L44" s="95"/>
      <c r="M44" s="95"/>
      <c r="N44" s="95"/>
      <c r="O44" s="95"/>
      <c r="P44" s="95"/>
    </row>
    <row r="45" spans="1:22" x14ac:dyDescent="0.2">
      <c r="J45" s="95"/>
      <c r="K45" s="95"/>
      <c r="L45" s="95"/>
      <c r="M45" s="95"/>
      <c r="N45" s="95"/>
      <c r="O45" s="95"/>
      <c r="P45" s="95"/>
    </row>
    <row r="46" spans="1:22" x14ac:dyDescent="0.2">
      <c r="J46" s="95"/>
      <c r="K46" s="95"/>
      <c r="L46" s="95"/>
      <c r="M46" s="95"/>
      <c r="N46" s="95"/>
      <c r="O46" s="95"/>
      <c r="P46" s="95"/>
    </row>
    <row r="47" spans="1:22" x14ac:dyDescent="0.2">
      <c r="J47" s="95"/>
      <c r="K47" s="95"/>
      <c r="L47" s="95"/>
      <c r="M47" s="95"/>
      <c r="N47" s="95"/>
      <c r="O47" s="95"/>
      <c r="P47" s="95"/>
    </row>
    <row r="48" spans="1:22" x14ac:dyDescent="0.2">
      <c r="J48" s="95"/>
      <c r="K48" s="95"/>
      <c r="L48" s="95"/>
      <c r="M48" s="95"/>
      <c r="N48" s="95"/>
      <c r="O48" s="95"/>
      <c r="P48" s="95"/>
    </row>
    <row r="49" spans="10:16" x14ac:dyDescent="0.2">
      <c r="J49" s="95"/>
      <c r="K49" s="95"/>
      <c r="L49" s="95"/>
      <c r="M49" s="95"/>
      <c r="N49" s="95"/>
      <c r="O49" s="95"/>
      <c r="P49" s="95"/>
    </row>
    <row r="50" spans="10:16" x14ac:dyDescent="0.2">
      <c r="J50" s="95"/>
      <c r="K50" s="95"/>
      <c r="L50" s="95"/>
      <c r="M50" s="95"/>
      <c r="N50" s="95"/>
      <c r="O50" s="95"/>
      <c r="P50" s="95"/>
    </row>
    <row r="51" spans="10:16" x14ac:dyDescent="0.2">
      <c r="J51" s="95"/>
      <c r="K51" s="95"/>
      <c r="L51" s="95"/>
      <c r="M51" s="95"/>
      <c r="N51" s="95"/>
      <c r="O51" s="95"/>
      <c r="P51" s="95"/>
    </row>
    <row r="52" spans="10:16" x14ac:dyDescent="0.2">
      <c r="J52" s="95"/>
      <c r="K52" s="95"/>
      <c r="L52" s="95"/>
      <c r="M52" s="95"/>
      <c r="N52" s="95"/>
      <c r="O52" s="95"/>
      <c r="P52" s="95"/>
    </row>
    <row r="53" spans="10:16" x14ac:dyDescent="0.2">
      <c r="J53" s="95"/>
      <c r="K53" s="95"/>
      <c r="L53" s="95"/>
      <c r="M53" s="95"/>
      <c r="N53" s="95"/>
      <c r="O53" s="95"/>
      <c r="P53" s="95"/>
    </row>
    <row r="54" spans="10:16" x14ac:dyDescent="0.2">
      <c r="J54" s="95"/>
      <c r="K54" s="95"/>
      <c r="L54" s="95"/>
      <c r="M54" s="95"/>
      <c r="N54" s="95"/>
      <c r="O54" s="95"/>
      <c r="P54" s="95"/>
    </row>
    <row r="55" spans="10:16" x14ac:dyDescent="0.2">
      <c r="J55" s="95"/>
      <c r="K55" s="95"/>
      <c r="L55" s="95"/>
      <c r="M55" s="95"/>
      <c r="N55" s="95"/>
      <c r="O55" s="95"/>
      <c r="P55" s="95"/>
    </row>
    <row r="56" spans="10:16" x14ac:dyDescent="0.2">
      <c r="J56" s="95"/>
      <c r="K56" s="95"/>
      <c r="L56" s="95"/>
      <c r="M56" s="95"/>
      <c r="N56" s="95"/>
      <c r="O56" s="95"/>
      <c r="P56" s="95"/>
    </row>
    <row r="57" spans="10:16" x14ac:dyDescent="0.2">
      <c r="J57" s="95"/>
      <c r="K57" s="95"/>
      <c r="L57" s="95"/>
      <c r="M57" s="95"/>
      <c r="N57" s="95"/>
      <c r="O57" s="95"/>
      <c r="P57" s="95"/>
    </row>
    <row r="58" spans="10:16" x14ac:dyDescent="0.2">
      <c r="J58" s="95"/>
      <c r="K58" s="95"/>
      <c r="L58" s="95"/>
      <c r="M58" s="95"/>
      <c r="N58" s="95"/>
      <c r="O58" s="95"/>
      <c r="P58" s="95"/>
    </row>
    <row r="59" spans="10:16" x14ac:dyDescent="0.2">
      <c r="J59" s="95"/>
      <c r="K59" s="95"/>
      <c r="L59" s="95"/>
      <c r="M59" s="95"/>
      <c r="N59" s="95"/>
      <c r="O59" s="95"/>
      <c r="P59" s="95"/>
    </row>
    <row r="60" spans="10:16" x14ac:dyDescent="0.2">
      <c r="J60" s="95"/>
      <c r="K60" s="95"/>
      <c r="L60" s="95"/>
      <c r="M60" s="95"/>
      <c r="N60" s="95"/>
      <c r="O60" s="95"/>
      <c r="P60" s="95"/>
    </row>
    <row r="61" spans="10:16" x14ac:dyDescent="0.2">
      <c r="J61" s="95"/>
      <c r="K61" s="95"/>
      <c r="L61" s="95"/>
      <c r="M61" s="95"/>
      <c r="N61" s="95"/>
      <c r="O61" s="95"/>
      <c r="P61" s="95"/>
    </row>
    <row r="62" spans="10:16" x14ac:dyDescent="0.2">
      <c r="J62" s="95"/>
      <c r="K62" s="95"/>
      <c r="L62" s="95"/>
      <c r="M62" s="95"/>
      <c r="N62" s="95"/>
      <c r="O62" s="95"/>
      <c r="P62" s="95"/>
    </row>
    <row r="63" spans="10:16" x14ac:dyDescent="0.2">
      <c r="J63" s="95"/>
      <c r="K63" s="95"/>
      <c r="L63" s="95"/>
      <c r="M63" s="95"/>
      <c r="N63" s="95"/>
      <c r="O63" s="95"/>
      <c r="P63" s="95"/>
    </row>
    <row r="64" spans="10:16" x14ac:dyDescent="0.2">
      <c r="J64" s="95"/>
      <c r="K64" s="95"/>
      <c r="L64" s="95"/>
      <c r="M64" s="95"/>
      <c r="N64" s="95"/>
      <c r="O64" s="95"/>
      <c r="P64" s="95"/>
    </row>
    <row r="65" spans="10:16" x14ac:dyDescent="0.2">
      <c r="J65" s="95"/>
      <c r="K65" s="95"/>
      <c r="L65" s="95"/>
      <c r="M65" s="95"/>
      <c r="N65" s="95"/>
      <c r="O65" s="95"/>
      <c r="P65" s="95"/>
    </row>
  </sheetData>
  <mergeCells count="36">
    <mergeCell ref="B24:C24"/>
    <mergeCell ref="B25:C25"/>
    <mergeCell ref="A35:C35"/>
    <mergeCell ref="H35:V35"/>
    <mergeCell ref="B26:C26"/>
    <mergeCell ref="B27:C27"/>
    <mergeCell ref="A28:C28"/>
    <mergeCell ref="T33:U33"/>
    <mergeCell ref="A34:C34"/>
    <mergeCell ref="H34:V34"/>
    <mergeCell ref="B19:C19"/>
    <mergeCell ref="B20:C20"/>
    <mergeCell ref="B21:C21"/>
    <mergeCell ref="B22:C22"/>
    <mergeCell ref="B23:C23"/>
    <mergeCell ref="A6:X6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opLeftCell="C1" workbookViewId="0">
      <selection activeCell="Y28" sqref="Y28"/>
    </sheetView>
  </sheetViews>
  <sheetFormatPr baseColWidth="10" defaultRowHeight="12.75" x14ac:dyDescent="0.2"/>
  <cols>
    <col min="1" max="1" width="12.42578125" style="36" customWidth="1"/>
    <col min="2" max="2" width="6.28515625" style="36" customWidth="1"/>
    <col min="3" max="3" width="40.7109375" style="36" customWidth="1"/>
    <col min="4" max="4" width="11.42578125" style="36"/>
    <col min="5" max="5" width="10.42578125" style="36" customWidth="1"/>
    <col min="6" max="6" width="14.28515625" style="36" customWidth="1"/>
    <col min="7" max="7" width="13.5703125" style="36" customWidth="1"/>
    <col min="8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3.28515625" style="36" customWidth="1"/>
    <col min="22" max="23" width="7.28515625" style="36" bestFit="1" customWidth="1"/>
    <col min="24" max="24" width="8.570312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40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152</v>
      </c>
      <c r="C8" s="146" t="s">
        <v>462</v>
      </c>
      <c r="D8" s="14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5</v>
      </c>
      <c r="C9" s="146" t="s">
        <v>463</v>
      </c>
      <c r="D9" s="147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144" t="s">
        <v>464</v>
      </c>
      <c r="B10" s="145">
        <v>4</v>
      </c>
      <c r="C10" s="146" t="s">
        <v>480</v>
      </c>
      <c r="D10" s="147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144" t="s">
        <v>6</v>
      </c>
      <c r="B11" s="148">
        <v>38</v>
      </c>
      <c r="C11" s="146" t="s">
        <v>481</v>
      </c>
      <c r="D11" s="147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44" t="s">
        <v>450</v>
      </c>
      <c r="B12" s="145">
        <v>8</v>
      </c>
      <c r="C12" s="146" t="s">
        <v>482</v>
      </c>
      <c r="D12" s="147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  <c r="U12" s="46"/>
      <c r="W12" s="318"/>
      <c r="X12" s="318"/>
    </row>
    <row r="13" spans="1:24" x14ac:dyDescent="0.2">
      <c r="A13" s="309" t="s">
        <v>3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</row>
    <row r="14" spans="1:24" ht="38.25" customHeight="1" x14ac:dyDescent="0.2">
      <c r="A14" s="292" t="s">
        <v>483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</row>
    <row r="15" spans="1:24" ht="12.75" customHeight="1" x14ac:dyDescent="0.2">
      <c r="A15" s="290" t="s">
        <v>4</v>
      </c>
      <c r="B15" s="306"/>
      <c r="C15" s="291"/>
      <c r="D15" s="293" t="s">
        <v>7</v>
      </c>
      <c r="E15" s="293" t="s">
        <v>17</v>
      </c>
      <c r="F15" s="301" t="s">
        <v>18</v>
      </c>
      <c r="G15" s="302"/>
      <c r="H15" s="301" t="s">
        <v>19</v>
      </c>
      <c r="I15" s="302"/>
      <c r="J15" s="290" t="s">
        <v>13</v>
      </c>
      <c r="K15" s="291"/>
      <c r="L15" s="290" t="s">
        <v>9</v>
      </c>
      <c r="M15" s="291"/>
      <c r="N15" s="290" t="s">
        <v>12</v>
      </c>
      <c r="O15" s="291"/>
      <c r="P15" s="290" t="s">
        <v>14</v>
      </c>
      <c r="Q15" s="291"/>
      <c r="R15" s="288" t="s">
        <v>27</v>
      </c>
      <c r="S15" s="288"/>
      <c r="T15" s="288"/>
      <c r="U15" s="311" t="s">
        <v>28</v>
      </c>
      <c r="V15" s="301" t="s">
        <v>30</v>
      </c>
      <c r="W15" s="305"/>
      <c r="X15" s="302"/>
    </row>
    <row r="16" spans="1:24" ht="24" x14ac:dyDescent="0.2">
      <c r="A16" s="2" t="s">
        <v>16</v>
      </c>
      <c r="B16" s="288" t="s">
        <v>5</v>
      </c>
      <c r="C16" s="288"/>
      <c r="D16" s="294"/>
      <c r="E16" s="294"/>
      <c r="F16" s="8" t="s">
        <v>20</v>
      </c>
      <c r="G16" s="8" t="s">
        <v>21</v>
      </c>
      <c r="H16" s="8" t="s">
        <v>22</v>
      </c>
      <c r="I16" s="8" t="s">
        <v>23</v>
      </c>
      <c r="J16" s="3" t="s">
        <v>10</v>
      </c>
      <c r="K16" s="3" t="s">
        <v>11</v>
      </c>
      <c r="L16" s="3" t="s">
        <v>10</v>
      </c>
      <c r="M16" s="3" t="s">
        <v>11</v>
      </c>
      <c r="N16" s="3" t="s">
        <v>10</v>
      </c>
      <c r="O16" s="3" t="s">
        <v>11</v>
      </c>
      <c r="P16" s="3" t="s">
        <v>10</v>
      </c>
      <c r="Q16" s="3" t="s">
        <v>11</v>
      </c>
      <c r="R16" s="3" t="s">
        <v>10</v>
      </c>
      <c r="S16" s="3" t="s">
        <v>11</v>
      </c>
      <c r="T16" s="3" t="s">
        <v>29</v>
      </c>
      <c r="U16" s="311"/>
      <c r="V16" s="8" t="s">
        <v>31</v>
      </c>
      <c r="W16" s="8" t="s">
        <v>32</v>
      </c>
      <c r="X16" s="8" t="s">
        <v>33</v>
      </c>
    </row>
    <row r="17" spans="1:24" ht="60.75" customHeight="1" x14ac:dyDescent="0.2">
      <c r="A17" s="9">
        <v>1</v>
      </c>
      <c r="B17" s="303" t="s">
        <v>484</v>
      </c>
      <c r="C17" s="304"/>
      <c r="D17" s="18" t="s">
        <v>71</v>
      </c>
      <c r="E17" s="18">
        <v>7.5</v>
      </c>
      <c r="F17" s="47">
        <f t="shared" ref="F17:F28" si="0">$F$29*E17/100</f>
        <v>3505712.7749999999</v>
      </c>
      <c r="G17" s="47">
        <f>$G$29*E17/100</f>
        <v>3437336.85</v>
      </c>
      <c r="H17" s="4">
        <f t="shared" ref="H17:I28" si="1">J17+L17+N17+P17</f>
        <v>13</v>
      </c>
      <c r="I17" s="4">
        <f t="shared" si="1"/>
        <v>13</v>
      </c>
      <c r="J17" s="9">
        <v>4</v>
      </c>
      <c r="K17" s="5">
        <v>4</v>
      </c>
      <c r="L17" s="9">
        <v>5</v>
      </c>
      <c r="M17" s="5">
        <v>5</v>
      </c>
      <c r="N17" s="9">
        <v>4</v>
      </c>
      <c r="O17" s="5">
        <v>4</v>
      </c>
      <c r="P17" s="9"/>
      <c r="Q17" s="5"/>
      <c r="R17" s="13">
        <f t="shared" ref="R17:S29" si="2">J17+L17+N17+P17</f>
        <v>13</v>
      </c>
      <c r="S17" s="13">
        <f t="shared" si="2"/>
        <v>13</v>
      </c>
      <c r="T17" s="13">
        <f>S17-R17</f>
        <v>0</v>
      </c>
      <c r="U17" s="7"/>
      <c r="V17" s="5">
        <f>O17/N17*100</f>
        <v>100</v>
      </c>
      <c r="W17" s="5">
        <f>G17/F17*100</f>
        <v>98.049585650952253</v>
      </c>
      <c r="X17" s="5">
        <f>V17/W17*100</f>
        <v>101.98921222981099</v>
      </c>
    </row>
    <row r="18" spans="1:24" ht="34.5" customHeight="1" x14ac:dyDescent="0.2">
      <c r="A18" s="9">
        <v>2</v>
      </c>
      <c r="B18" s="303" t="s">
        <v>485</v>
      </c>
      <c r="C18" s="304"/>
      <c r="D18" s="18" t="s">
        <v>44</v>
      </c>
      <c r="E18" s="18">
        <v>10</v>
      </c>
      <c r="F18" s="47">
        <f t="shared" si="0"/>
        <v>4674283.7</v>
      </c>
      <c r="G18" s="47">
        <f t="shared" ref="G18:G28" si="3">$G$29*E18/100</f>
        <v>4583115.8</v>
      </c>
      <c r="H18" s="4">
        <f t="shared" si="1"/>
        <v>184</v>
      </c>
      <c r="I18" s="4">
        <f t="shared" si="1"/>
        <v>184</v>
      </c>
      <c r="J18" s="9">
        <v>61</v>
      </c>
      <c r="K18" s="5">
        <v>61</v>
      </c>
      <c r="L18" s="9">
        <v>61</v>
      </c>
      <c r="M18" s="5">
        <v>61</v>
      </c>
      <c r="N18" s="9">
        <v>62</v>
      </c>
      <c r="O18" s="5">
        <v>62</v>
      </c>
      <c r="P18" s="9"/>
      <c r="Q18" s="5"/>
      <c r="R18" s="13">
        <f t="shared" si="2"/>
        <v>184</v>
      </c>
      <c r="S18" s="13">
        <f t="shared" si="2"/>
        <v>184</v>
      </c>
      <c r="T18" s="13">
        <f t="shared" ref="T18:T29" si="4">S18-R18</f>
        <v>0</v>
      </c>
      <c r="U18" s="7"/>
      <c r="V18" s="5">
        <f t="shared" ref="V18:V29" si="5">O18/N18*100</f>
        <v>100</v>
      </c>
      <c r="W18" s="5">
        <f t="shared" ref="W18:W29" si="6">G18/F18*100</f>
        <v>98.049585650952238</v>
      </c>
      <c r="X18" s="5">
        <f t="shared" ref="X18:X29" si="7">V18/W18*100</f>
        <v>101.98921222981102</v>
      </c>
    </row>
    <row r="19" spans="1:24" ht="42.75" customHeight="1" x14ac:dyDescent="0.2">
      <c r="A19" s="9">
        <v>3</v>
      </c>
      <c r="B19" s="303" t="s">
        <v>486</v>
      </c>
      <c r="C19" s="304"/>
      <c r="D19" s="18" t="s">
        <v>71</v>
      </c>
      <c r="E19" s="18">
        <v>5</v>
      </c>
      <c r="F19" s="47">
        <f t="shared" si="0"/>
        <v>2337141.85</v>
      </c>
      <c r="G19" s="47">
        <f t="shared" si="3"/>
        <v>2291557.9</v>
      </c>
      <c r="H19" s="4">
        <f t="shared" si="1"/>
        <v>9</v>
      </c>
      <c r="I19" s="4">
        <f t="shared" si="1"/>
        <v>9</v>
      </c>
      <c r="J19" s="9">
        <v>3</v>
      </c>
      <c r="K19" s="5">
        <v>3</v>
      </c>
      <c r="L19" s="9">
        <v>3</v>
      </c>
      <c r="M19" s="5">
        <v>3</v>
      </c>
      <c r="N19" s="9">
        <v>3</v>
      </c>
      <c r="O19" s="5">
        <v>3</v>
      </c>
      <c r="P19" s="9"/>
      <c r="Q19" s="5"/>
      <c r="R19" s="13">
        <f t="shared" si="2"/>
        <v>9</v>
      </c>
      <c r="S19" s="13">
        <f t="shared" si="2"/>
        <v>9</v>
      </c>
      <c r="T19" s="13">
        <f t="shared" si="4"/>
        <v>0</v>
      </c>
      <c r="U19" s="7"/>
      <c r="V19" s="5">
        <f t="shared" si="5"/>
        <v>100</v>
      </c>
      <c r="W19" s="5">
        <f t="shared" si="6"/>
        <v>98.049585650952238</v>
      </c>
      <c r="X19" s="5">
        <f t="shared" si="7"/>
        <v>101.98921222981102</v>
      </c>
    </row>
    <row r="20" spans="1:24" ht="35.25" customHeight="1" x14ac:dyDescent="0.2">
      <c r="A20" s="9">
        <v>4</v>
      </c>
      <c r="B20" s="303" t="s">
        <v>487</v>
      </c>
      <c r="C20" s="304"/>
      <c r="D20" s="18" t="s">
        <v>71</v>
      </c>
      <c r="E20" s="18">
        <v>5</v>
      </c>
      <c r="F20" s="47">
        <f t="shared" si="0"/>
        <v>2337141.85</v>
      </c>
      <c r="G20" s="47">
        <f t="shared" si="3"/>
        <v>2291557.9</v>
      </c>
      <c r="H20" s="4">
        <f t="shared" si="1"/>
        <v>9</v>
      </c>
      <c r="I20" s="4">
        <f t="shared" si="1"/>
        <v>9</v>
      </c>
      <c r="J20" s="9">
        <v>3</v>
      </c>
      <c r="K20" s="5">
        <v>3</v>
      </c>
      <c r="L20" s="9">
        <v>3</v>
      </c>
      <c r="M20" s="5">
        <v>3</v>
      </c>
      <c r="N20" s="9">
        <v>3</v>
      </c>
      <c r="O20" s="5">
        <v>3</v>
      </c>
      <c r="P20" s="9"/>
      <c r="Q20" s="5"/>
      <c r="R20" s="13">
        <f t="shared" si="2"/>
        <v>9</v>
      </c>
      <c r="S20" s="13">
        <f t="shared" si="2"/>
        <v>9</v>
      </c>
      <c r="T20" s="13">
        <f t="shared" si="4"/>
        <v>0</v>
      </c>
      <c r="U20" s="7"/>
      <c r="V20" s="5">
        <f t="shared" si="5"/>
        <v>100</v>
      </c>
      <c r="W20" s="5">
        <f t="shared" si="6"/>
        <v>98.049585650952238</v>
      </c>
      <c r="X20" s="5">
        <f t="shared" si="7"/>
        <v>101.98921222981102</v>
      </c>
    </row>
    <row r="21" spans="1:24" ht="30" customHeight="1" x14ac:dyDescent="0.2">
      <c r="A21" s="9">
        <v>5</v>
      </c>
      <c r="B21" s="303" t="s">
        <v>488</v>
      </c>
      <c r="C21" s="304"/>
      <c r="D21" s="18" t="s">
        <v>489</v>
      </c>
      <c r="E21" s="18">
        <v>10</v>
      </c>
      <c r="F21" s="47">
        <f t="shared" si="0"/>
        <v>4674283.7</v>
      </c>
      <c r="G21" s="47">
        <f t="shared" si="3"/>
        <v>4583115.8</v>
      </c>
      <c r="H21" s="4">
        <f t="shared" si="1"/>
        <v>55</v>
      </c>
      <c r="I21" s="4">
        <f t="shared" si="1"/>
        <v>55</v>
      </c>
      <c r="J21" s="9">
        <v>18</v>
      </c>
      <c r="K21" s="5">
        <v>18</v>
      </c>
      <c r="L21" s="9">
        <v>18</v>
      </c>
      <c r="M21" s="5">
        <v>18</v>
      </c>
      <c r="N21" s="9">
        <v>19</v>
      </c>
      <c r="O21" s="5">
        <v>19</v>
      </c>
      <c r="P21" s="9"/>
      <c r="Q21" s="5"/>
      <c r="R21" s="13">
        <f t="shared" si="2"/>
        <v>55</v>
      </c>
      <c r="S21" s="13">
        <f t="shared" si="2"/>
        <v>55</v>
      </c>
      <c r="T21" s="13">
        <f t="shared" si="4"/>
        <v>0</v>
      </c>
      <c r="U21" s="7"/>
      <c r="V21" s="5">
        <f t="shared" si="5"/>
        <v>100</v>
      </c>
      <c r="W21" s="5">
        <f t="shared" si="6"/>
        <v>98.049585650952238</v>
      </c>
      <c r="X21" s="5">
        <f t="shared" si="7"/>
        <v>101.98921222981102</v>
      </c>
    </row>
    <row r="22" spans="1:24" ht="38.25" customHeight="1" x14ac:dyDescent="0.2">
      <c r="A22" s="9">
        <v>6</v>
      </c>
      <c r="B22" s="303" t="s">
        <v>490</v>
      </c>
      <c r="C22" s="304"/>
      <c r="D22" s="18" t="s">
        <v>44</v>
      </c>
      <c r="E22" s="18">
        <v>7.5</v>
      </c>
      <c r="F22" s="47">
        <f t="shared" si="0"/>
        <v>3505712.7749999999</v>
      </c>
      <c r="G22" s="47">
        <f t="shared" si="3"/>
        <v>3437336.85</v>
      </c>
      <c r="H22" s="4">
        <f t="shared" si="1"/>
        <v>9</v>
      </c>
      <c r="I22" s="4">
        <f t="shared" si="1"/>
        <v>9</v>
      </c>
      <c r="J22" s="9">
        <v>3</v>
      </c>
      <c r="K22" s="5">
        <v>3</v>
      </c>
      <c r="L22" s="9">
        <v>3</v>
      </c>
      <c r="M22" s="5">
        <v>3</v>
      </c>
      <c r="N22" s="9">
        <v>3</v>
      </c>
      <c r="O22" s="5">
        <v>3</v>
      </c>
      <c r="P22" s="9"/>
      <c r="Q22" s="5"/>
      <c r="R22" s="13">
        <f t="shared" si="2"/>
        <v>9</v>
      </c>
      <c r="S22" s="13">
        <f t="shared" si="2"/>
        <v>9</v>
      </c>
      <c r="T22" s="13">
        <f t="shared" si="4"/>
        <v>0</v>
      </c>
      <c r="U22" s="7"/>
      <c r="V22" s="5">
        <f t="shared" si="5"/>
        <v>100</v>
      </c>
      <c r="W22" s="5">
        <f t="shared" si="6"/>
        <v>98.049585650952253</v>
      </c>
      <c r="X22" s="5">
        <f t="shared" si="7"/>
        <v>101.98921222981099</v>
      </c>
    </row>
    <row r="23" spans="1:24" ht="30" customHeight="1" x14ac:dyDescent="0.2">
      <c r="A23" s="9">
        <v>7</v>
      </c>
      <c r="B23" s="303" t="s">
        <v>491</v>
      </c>
      <c r="C23" s="304"/>
      <c r="D23" s="18" t="s">
        <v>71</v>
      </c>
      <c r="E23" s="18">
        <v>10</v>
      </c>
      <c r="F23" s="47">
        <f t="shared" si="0"/>
        <v>4674283.7</v>
      </c>
      <c r="G23" s="47">
        <f t="shared" si="3"/>
        <v>4583115.8</v>
      </c>
      <c r="H23" s="4">
        <f t="shared" si="1"/>
        <v>9</v>
      </c>
      <c r="I23" s="4">
        <f t="shared" si="1"/>
        <v>9</v>
      </c>
      <c r="J23" s="9">
        <v>3</v>
      </c>
      <c r="K23" s="5">
        <v>3</v>
      </c>
      <c r="L23" s="9">
        <v>3</v>
      </c>
      <c r="M23" s="5">
        <v>3</v>
      </c>
      <c r="N23" s="9">
        <v>3</v>
      </c>
      <c r="O23" s="5">
        <v>3</v>
      </c>
      <c r="P23" s="9"/>
      <c r="Q23" s="5"/>
      <c r="R23" s="13">
        <f t="shared" si="2"/>
        <v>9</v>
      </c>
      <c r="S23" s="13">
        <f t="shared" si="2"/>
        <v>9</v>
      </c>
      <c r="T23" s="13">
        <f t="shared" si="4"/>
        <v>0</v>
      </c>
      <c r="U23" s="7"/>
      <c r="V23" s="5">
        <f t="shared" si="5"/>
        <v>100</v>
      </c>
      <c r="W23" s="5">
        <f t="shared" si="6"/>
        <v>98.049585650952238</v>
      </c>
      <c r="X23" s="5">
        <f t="shared" si="7"/>
        <v>101.98921222981102</v>
      </c>
    </row>
    <row r="24" spans="1:24" ht="37.5" customHeight="1" x14ac:dyDescent="0.2">
      <c r="A24" s="9">
        <v>8</v>
      </c>
      <c r="B24" s="303" t="s">
        <v>492</v>
      </c>
      <c r="C24" s="304"/>
      <c r="D24" s="18" t="s">
        <v>71</v>
      </c>
      <c r="E24" s="18">
        <v>7.5</v>
      </c>
      <c r="F24" s="47">
        <f t="shared" si="0"/>
        <v>3505712.7749999999</v>
      </c>
      <c r="G24" s="47">
        <f t="shared" si="3"/>
        <v>3437336.85</v>
      </c>
      <c r="H24" s="4">
        <f t="shared" si="1"/>
        <v>9</v>
      </c>
      <c r="I24" s="4">
        <f t="shared" si="1"/>
        <v>9</v>
      </c>
      <c r="J24" s="9">
        <v>3</v>
      </c>
      <c r="K24" s="5">
        <v>3</v>
      </c>
      <c r="L24" s="9">
        <v>3</v>
      </c>
      <c r="M24" s="5">
        <v>3</v>
      </c>
      <c r="N24" s="9">
        <v>3</v>
      </c>
      <c r="O24" s="5">
        <v>3</v>
      </c>
      <c r="P24" s="9"/>
      <c r="Q24" s="5"/>
      <c r="R24" s="13">
        <f t="shared" si="2"/>
        <v>9</v>
      </c>
      <c r="S24" s="13">
        <f t="shared" si="2"/>
        <v>9</v>
      </c>
      <c r="T24" s="13">
        <f t="shared" si="4"/>
        <v>0</v>
      </c>
      <c r="U24" s="7"/>
      <c r="V24" s="5">
        <f t="shared" si="5"/>
        <v>100</v>
      </c>
      <c r="W24" s="5">
        <f t="shared" si="6"/>
        <v>98.049585650952253</v>
      </c>
      <c r="X24" s="5">
        <f t="shared" si="7"/>
        <v>101.98921222981099</v>
      </c>
    </row>
    <row r="25" spans="1:24" ht="45.75" customHeight="1" x14ac:dyDescent="0.2">
      <c r="A25" s="9">
        <v>9</v>
      </c>
      <c r="B25" s="303" t="s">
        <v>493</v>
      </c>
      <c r="C25" s="304"/>
      <c r="D25" s="18" t="s">
        <v>71</v>
      </c>
      <c r="E25" s="18">
        <v>7.5</v>
      </c>
      <c r="F25" s="47">
        <f t="shared" si="0"/>
        <v>3505712.7749999999</v>
      </c>
      <c r="G25" s="47">
        <f t="shared" si="3"/>
        <v>3437336.85</v>
      </c>
      <c r="H25" s="4">
        <f t="shared" si="1"/>
        <v>9</v>
      </c>
      <c r="I25" s="4">
        <f t="shared" si="1"/>
        <v>9</v>
      </c>
      <c r="J25" s="9">
        <v>3</v>
      </c>
      <c r="K25" s="5">
        <v>3</v>
      </c>
      <c r="L25" s="9">
        <v>3</v>
      </c>
      <c r="M25" s="5">
        <v>3</v>
      </c>
      <c r="N25" s="9">
        <v>3</v>
      </c>
      <c r="O25" s="5">
        <v>3</v>
      </c>
      <c r="P25" s="9"/>
      <c r="Q25" s="5"/>
      <c r="R25" s="13">
        <f t="shared" si="2"/>
        <v>9</v>
      </c>
      <c r="S25" s="13">
        <f t="shared" si="2"/>
        <v>9</v>
      </c>
      <c r="T25" s="13">
        <f t="shared" si="4"/>
        <v>0</v>
      </c>
      <c r="U25" s="38"/>
      <c r="V25" s="5">
        <f t="shared" si="5"/>
        <v>100</v>
      </c>
      <c r="W25" s="5">
        <f t="shared" si="6"/>
        <v>98.049585650952253</v>
      </c>
      <c r="X25" s="5">
        <f t="shared" si="7"/>
        <v>101.98921222981099</v>
      </c>
    </row>
    <row r="26" spans="1:24" ht="55.5" customHeight="1" x14ac:dyDescent="0.2">
      <c r="A26" s="9">
        <v>10</v>
      </c>
      <c r="B26" s="303" t="s">
        <v>494</v>
      </c>
      <c r="C26" s="304"/>
      <c r="D26" s="18" t="s">
        <v>495</v>
      </c>
      <c r="E26" s="18">
        <v>10</v>
      </c>
      <c r="F26" s="47">
        <f t="shared" si="0"/>
        <v>4674283.7</v>
      </c>
      <c r="G26" s="47">
        <f t="shared" si="3"/>
        <v>4583115.8</v>
      </c>
      <c r="H26" s="4">
        <f t="shared" si="1"/>
        <v>3</v>
      </c>
      <c r="I26" s="4">
        <f t="shared" si="1"/>
        <v>3</v>
      </c>
      <c r="J26" s="9">
        <v>1</v>
      </c>
      <c r="K26" s="5">
        <v>1</v>
      </c>
      <c r="L26" s="9">
        <v>1</v>
      </c>
      <c r="M26" s="5">
        <v>1</v>
      </c>
      <c r="N26" s="9">
        <v>1</v>
      </c>
      <c r="O26" s="5">
        <v>1</v>
      </c>
      <c r="P26" s="9"/>
      <c r="Q26" s="5"/>
      <c r="R26" s="13">
        <f t="shared" si="2"/>
        <v>3</v>
      </c>
      <c r="S26" s="13">
        <f t="shared" si="2"/>
        <v>3</v>
      </c>
      <c r="T26" s="13">
        <f t="shared" si="4"/>
        <v>0</v>
      </c>
      <c r="U26" s="38"/>
      <c r="V26" s="5">
        <f t="shared" si="5"/>
        <v>100</v>
      </c>
      <c r="W26" s="5">
        <f t="shared" si="6"/>
        <v>98.049585650952238</v>
      </c>
      <c r="X26" s="5">
        <f t="shared" si="7"/>
        <v>101.98921222981102</v>
      </c>
    </row>
    <row r="27" spans="1:24" ht="38.25" customHeight="1" x14ac:dyDescent="0.2">
      <c r="A27" s="9">
        <v>11</v>
      </c>
      <c r="B27" s="303" t="s">
        <v>496</v>
      </c>
      <c r="C27" s="304"/>
      <c r="D27" s="18" t="s">
        <v>71</v>
      </c>
      <c r="E27" s="18">
        <v>10</v>
      </c>
      <c r="F27" s="47">
        <f t="shared" si="0"/>
        <v>4674283.7</v>
      </c>
      <c r="G27" s="47">
        <f t="shared" si="3"/>
        <v>4583115.8</v>
      </c>
      <c r="H27" s="4">
        <f t="shared" si="1"/>
        <v>1</v>
      </c>
      <c r="I27" s="4">
        <f t="shared" si="1"/>
        <v>1</v>
      </c>
      <c r="J27" s="9">
        <v>0</v>
      </c>
      <c r="K27" s="5">
        <v>0</v>
      </c>
      <c r="L27" s="9">
        <v>1</v>
      </c>
      <c r="M27" s="5">
        <v>1</v>
      </c>
      <c r="N27" s="9">
        <v>0</v>
      </c>
      <c r="O27" s="5">
        <v>0</v>
      </c>
      <c r="P27" s="9"/>
      <c r="Q27" s="5"/>
      <c r="R27" s="13">
        <f t="shared" si="2"/>
        <v>1</v>
      </c>
      <c r="S27" s="13">
        <f t="shared" si="2"/>
        <v>1</v>
      </c>
      <c r="T27" s="13">
        <f t="shared" si="4"/>
        <v>0</v>
      </c>
      <c r="U27" s="154"/>
      <c r="V27" s="5">
        <v>0</v>
      </c>
      <c r="W27" s="5">
        <f t="shared" si="6"/>
        <v>98.049585650952238</v>
      </c>
      <c r="X27" s="5">
        <f t="shared" si="7"/>
        <v>0</v>
      </c>
    </row>
    <row r="28" spans="1:24" ht="47.25" customHeight="1" x14ac:dyDescent="0.2">
      <c r="A28" s="9">
        <v>12</v>
      </c>
      <c r="B28" s="303" t="s">
        <v>497</v>
      </c>
      <c r="C28" s="304"/>
      <c r="D28" s="18" t="s">
        <v>71</v>
      </c>
      <c r="E28" s="18">
        <v>10</v>
      </c>
      <c r="F28" s="47">
        <f t="shared" si="0"/>
        <v>4674283.7</v>
      </c>
      <c r="G28" s="47">
        <f t="shared" si="3"/>
        <v>4583115.8</v>
      </c>
      <c r="H28" s="4">
        <f t="shared" si="1"/>
        <v>0</v>
      </c>
      <c r="I28" s="4">
        <f t="shared" si="1"/>
        <v>0</v>
      </c>
      <c r="J28" s="9">
        <v>0</v>
      </c>
      <c r="K28" s="5">
        <v>0</v>
      </c>
      <c r="L28" s="9">
        <v>0</v>
      </c>
      <c r="M28" s="5">
        <v>0</v>
      </c>
      <c r="N28" s="9">
        <v>0</v>
      </c>
      <c r="O28" s="5">
        <v>0</v>
      </c>
      <c r="P28" s="9"/>
      <c r="Q28" s="5"/>
      <c r="R28" s="13">
        <f t="shared" si="2"/>
        <v>0</v>
      </c>
      <c r="S28" s="13">
        <f t="shared" si="2"/>
        <v>0</v>
      </c>
      <c r="T28" s="13">
        <f t="shared" si="4"/>
        <v>0</v>
      </c>
      <c r="U28" s="154"/>
      <c r="V28" s="5">
        <v>0</v>
      </c>
      <c r="W28" s="5">
        <f t="shared" si="6"/>
        <v>98.049585650952238</v>
      </c>
      <c r="X28" s="5">
        <f t="shared" si="7"/>
        <v>0</v>
      </c>
    </row>
    <row r="29" spans="1:24" s="1" customFormat="1" ht="26.25" customHeight="1" x14ac:dyDescent="0.2">
      <c r="A29" s="298" t="s">
        <v>24</v>
      </c>
      <c r="B29" s="299"/>
      <c r="C29" s="300"/>
      <c r="D29" s="18"/>
      <c r="E29" s="18">
        <f>SUM(E17:E28)</f>
        <v>100</v>
      </c>
      <c r="F29" s="19">
        <f>SEGUIMIENTO!D25</f>
        <v>46742837</v>
      </c>
      <c r="G29" s="19">
        <f>SEGUIMIENTO!E25</f>
        <v>45831158</v>
      </c>
      <c r="H29" s="18">
        <f t="shared" ref="H29:Q29" si="8">SUM(H17:H28)</f>
        <v>310</v>
      </c>
      <c r="I29" s="18">
        <f t="shared" si="8"/>
        <v>310</v>
      </c>
      <c r="J29" s="18">
        <f t="shared" si="8"/>
        <v>102</v>
      </c>
      <c r="K29" s="18">
        <f t="shared" si="8"/>
        <v>102</v>
      </c>
      <c r="L29" s="18">
        <f t="shared" si="8"/>
        <v>104</v>
      </c>
      <c r="M29" s="18">
        <f t="shared" si="8"/>
        <v>104</v>
      </c>
      <c r="N29" s="18">
        <f t="shared" si="8"/>
        <v>104</v>
      </c>
      <c r="O29" s="18">
        <f t="shared" si="8"/>
        <v>104</v>
      </c>
      <c r="P29" s="18">
        <f t="shared" si="8"/>
        <v>0</v>
      </c>
      <c r="Q29" s="18">
        <f t="shared" si="8"/>
        <v>0</v>
      </c>
      <c r="R29" s="14">
        <f t="shared" si="2"/>
        <v>310</v>
      </c>
      <c r="S29" s="14">
        <f t="shared" si="2"/>
        <v>310</v>
      </c>
      <c r="T29" s="14">
        <f t="shared" si="4"/>
        <v>0</v>
      </c>
      <c r="U29" s="155"/>
      <c r="V29" s="5">
        <f t="shared" si="5"/>
        <v>100</v>
      </c>
      <c r="W29" s="5">
        <f t="shared" si="6"/>
        <v>98.049585650952253</v>
      </c>
      <c r="X29" s="5">
        <f t="shared" si="7"/>
        <v>101.98921222981099</v>
      </c>
    </row>
    <row r="30" spans="1:24" s="6" customFormat="1" ht="14.25" customHeight="1" x14ac:dyDescent="0.2">
      <c r="F30" s="10"/>
    </row>
    <row r="31" spans="1:24" s="6" customFormat="1" ht="14.25" customHeight="1" x14ac:dyDescent="0.2">
      <c r="B31" s="11" t="s">
        <v>25</v>
      </c>
      <c r="F31" s="10"/>
      <c r="H31" s="6" t="s">
        <v>26</v>
      </c>
    </row>
    <row r="32" spans="1:24" x14ac:dyDescent="0.2">
      <c r="J32" s="95"/>
      <c r="K32" s="95"/>
      <c r="L32" s="95"/>
      <c r="M32" s="95"/>
      <c r="N32" s="95"/>
      <c r="O32" s="95"/>
      <c r="P32" s="95"/>
      <c r="Q32" s="95"/>
      <c r="R32" s="95"/>
    </row>
    <row r="33" spans="1:22" x14ac:dyDescent="0.2">
      <c r="J33" s="95"/>
      <c r="K33" s="95"/>
      <c r="L33" s="95"/>
      <c r="M33" s="95"/>
      <c r="N33" s="95"/>
      <c r="O33" s="95"/>
      <c r="P33" s="95"/>
      <c r="Q33" s="95"/>
      <c r="R33" s="95"/>
    </row>
    <row r="34" spans="1:22" x14ac:dyDescent="0.2">
      <c r="J34" s="95"/>
      <c r="K34" s="95"/>
      <c r="L34" s="95"/>
      <c r="M34" s="95"/>
      <c r="N34" s="95"/>
      <c r="O34" s="95"/>
      <c r="P34" s="95"/>
      <c r="Q34" s="95"/>
      <c r="R34" s="95"/>
    </row>
    <row r="35" spans="1:22" x14ac:dyDescent="0.2">
      <c r="J35" s="95"/>
      <c r="K35" s="95"/>
      <c r="L35" s="95"/>
      <c r="M35" s="95"/>
      <c r="N35" s="95"/>
      <c r="O35" s="95"/>
      <c r="P35" s="95"/>
      <c r="Q35" s="95"/>
      <c r="R35" s="95"/>
    </row>
    <row r="36" spans="1:22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50"/>
      <c r="S36" s="50"/>
      <c r="T36" s="317"/>
      <c r="U36" s="317"/>
      <c r="V36" s="6"/>
    </row>
    <row r="37" spans="1:22" x14ac:dyDescent="0.2">
      <c r="A37" s="289" t="s">
        <v>57</v>
      </c>
      <c r="B37" s="289"/>
      <c r="C37" s="289"/>
      <c r="D37" s="6"/>
      <c r="E37" s="6"/>
      <c r="F37" s="6"/>
      <c r="G37" s="6"/>
      <c r="H37" s="287" t="s">
        <v>286</v>
      </c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</row>
    <row r="38" spans="1:22" x14ac:dyDescent="0.2">
      <c r="A38" s="287" t="s">
        <v>56</v>
      </c>
      <c r="B38" s="287"/>
      <c r="C38" s="287"/>
      <c r="D38" s="6"/>
      <c r="E38" s="6"/>
      <c r="F38" s="6"/>
      <c r="G38" s="6"/>
      <c r="H38" s="287" t="s">
        <v>116</v>
      </c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</row>
  </sheetData>
  <sheetProtection sheet="1" objects="1" scenarios="1"/>
  <mergeCells count="40">
    <mergeCell ref="A37:C37"/>
    <mergeCell ref="H37:V37"/>
    <mergeCell ref="A38:C38"/>
    <mergeCell ref="H38:V38"/>
    <mergeCell ref="B26:C26"/>
    <mergeCell ref="B27:C27"/>
    <mergeCell ref="B28:C28"/>
    <mergeCell ref="A29:C29"/>
    <mergeCell ref="T36:U36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6:X6"/>
    <mergeCell ref="W12:X12"/>
    <mergeCell ref="A13:X13"/>
    <mergeCell ref="A14:X14"/>
    <mergeCell ref="A15:C15"/>
    <mergeCell ref="D15:D16"/>
    <mergeCell ref="E15:E16"/>
    <mergeCell ref="F15:G15"/>
    <mergeCell ref="H15:I15"/>
    <mergeCell ref="J15:K15"/>
    <mergeCell ref="L15:M15"/>
    <mergeCell ref="N15:O15"/>
    <mergeCell ref="P15:Q15"/>
    <mergeCell ref="R15:T15"/>
    <mergeCell ref="U15:U16"/>
    <mergeCell ref="V15:X15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workbookViewId="0">
      <selection activeCell="S28" sqref="S28"/>
    </sheetView>
  </sheetViews>
  <sheetFormatPr baseColWidth="10" defaultRowHeight="12.75" x14ac:dyDescent="0.2"/>
  <cols>
    <col min="1" max="1" width="11.140625" style="36" customWidth="1"/>
    <col min="2" max="2" width="7.140625" style="36" customWidth="1"/>
    <col min="3" max="3" width="40.7109375" style="36" customWidth="1"/>
    <col min="4" max="4" width="12.85546875" style="36" customWidth="1"/>
    <col min="5" max="5" width="11.140625" style="36" customWidth="1"/>
    <col min="6" max="6" width="15.28515625" style="36" customWidth="1"/>
    <col min="7" max="7" width="13.5703125" style="36" customWidth="1"/>
    <col min="8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15.5703125" style="36" bestFit="1" customWidth="1"/>
    <col min="22" max="24" width="7.28515625" style="36" bestFit="1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181</v>
      </c>
      <c r="C8" s="146" t="s">
        <v>498</v>
      </c>
      <c r="D8" s="156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</row>
    <row r="9" spans="1:24" x14ac:dyDescent="0.2">
      <c r="A9" s="144" t="s">
        <v>0</v>
      </c>
      <c r="B9" s="145">
        <v>5</v>
      </c>
      <c r="C9" s="146" t="s">
        <v>463</v>
      </c>
      <c r="D9" s="156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144" t="s">
        <v>464</v>
      </c>
      <c r="B10" s="145">
        <v>5</v>
      </c>
      <c r="C10" s="146" t="s">
        <v>499</v>
      </c>
      <c r="D10" s="156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144" t="s">
        <v>6</v>
      </c>
      <c r="B11" s="148">
        <v>38</v>
      </c>
      <c r="C11" s="146" t="s">
        <v>500</v>
      </c>
      <c r="D11" s="156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44" t="s">
        <v>450</v>
      </c>
      <c r="B12" s="145">
        <v>2</v>
      </c>
      <c r="C12" s="146" t="s">
        <v>501</v>
      </c>
      <c r="D12" s="156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26.25" customHeight="1" x14ac:dyDescent="0.2">
      <c r="A15" s="292" t="s">
        <v>502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ht="12.75" customHeight="1" x14ac:dyDescent="0.2">
      <c r="A16" s="288" t="s">
        <v>4</v>
      </c>
      <c r="B16" s="288"/>
      <c r="C16" s="288"/>
      <c r="D16" s="385" t="s">
        <v>7</v>
      </c>
      <c r="E16" s="385" t="s">
        <v>17</v>
      </c>
      <c r="F16" s="385" t="s">
        <v>18</v>
      </c>
      <c r="G16" s="385"/>
      <c r="H16" s="385" t="s">
        <v>19</v>
      </c>
      <c r="I16" s="385"/>
      <c r="J16" s="288" t="s">
        <v>13</v>
      </c>
      <c r="K16" s="288"/>
      <c r="L16" s="288" t="s">
        <v>9</v>
      </c>
      <c r="M16" s="288"/>
      <c r="N16" s="288" t="s">
        <v>12</v>
      </c>
      <c r="O16" s="288"/>
      <c r="P16" s="288" t="s">
        <v>14</v>
      </c>
      <c r="Q16" s="288"/>
      <c r="R16" s="288" t="s">
        <v>27</v>
      </c>
      <c r="S16" s="288"/>
      <c r="T16" s="288"/>
      <c r="U16" s="311" t="s">
        <v>28</v>
      </c>
      <c r="V16" s="301" t="s">
        <v>30</v>
      </c>
      <c r="W16" s="305"/>
      <c r="X16" s="302"/>
    </row>
    <row r="17" spans="1:24" ht="24" x14ac:dyDescent="0.2">
      <c r="A17" s="2" t="s">
        <v>16</v>
      </c>
      <c r="B17" s="288" t="s">
        <v>5</v>
      </c>
      <c r="C17" s="288"/>
      <c r="D17" s="385"/>
      <c r="E17" s="385"/>
      <c r="F17" s="157" t="s">
        <v>20</v>
      </c>
      <c r="G17" s="157" t="s">
        <v>21</v>
      </c>
      <c r="H17" s="157" t="s">
        <v>22</v>
      </c>
      <c r="I17" s="157" t="s">
        <v>23</v>
      </c>
      <c r="J17" s="3" t="s">
        <v>10</v>
      </c>
      <c r="K17" s="3" t="s">
        <v>11</v>
      </c>
      <c r="L17" s="3" t="s">
        <v>10</v>
      </c>
      <c r="M17" s="3" t="s">
        <v>11</v>
      </c>
      <c r="N17" s="3" t="s">
        <v>10</v>
      </c>
      <c r="O17" s="3" t="s">
        <v>11</v>
      </c>
      <c r="P17" s="3" t="s">
        <v>10</v>
      </c>
      <c r="Q17" s="3" t="s">
        <v>11</v>
      </c>
      <c r="R17" s="3" t="s">
        <v>10</v>
      </c>
      <c r="S17" s="3" t="s">
        <v>11</v>
      </c>
      <c r="T17" s="3" t="s">
        <v>29</v>
      </c>
      <c r="U17" s="311"/>
      <c r="V17" s="8" t="s">
        <v>31</v>
      </c>
      <c r="W17" s="8" t="s">
        <v>32</v>
      </c>
      <c r="X17" s="8" t="s">
        <v>33</v>
      </c>
    </row>
    <row r="18" spans="1:24" ht="33" customHeight="1" x14ac:dyDescent="0.2">
      <c r="A18" s="9">
        <v>1</v>
      </c>
      <c r="B18" s="303" t="s">
        <v>503</v>
      </c>
      <c r="C18" s="304"/>
      <c r="D18" s="18" t="s">
        <v>504</v>
      </c>
      <c r="E18" s="18">
        <v>30</v>
      </c>
      <c r="F18" s="47">
        <f t="shared" ref="F18:F23" si="0">$F$24*E18/100</f>
        <v>1053800.7</v>
      </c>
      <c r="G18" s="47">
        <f t="shared" ref="G18:G23" si="1">$G$24*E18/100</f>
        <v>1008955.2</v>
      </c>
      <c r="H18" s="4">
        <f>J18+L18+N18+P18</f>
        <v>3</v>
      </c>
      <c r="I18" s="4">
        <f>K18+M18+O18+Q18</f>
        <v>3</v>
      </c>
      <c r="J18" s="9">
        <v>1</v>
      </c>
      <c r="K18" s="5">
        <v>1</v>
      </c>
      <c r="L18" s="9">
        <v>1</v>
      </c>
      <c r="M18" s="5">
        <v>1</v>
      </c>
      <c r="N18" s="9">
        <v>1</v>
      </c>
      <c r="O18" s="5">
        <v>1</v>
      </c>
      <c r="P18" s="9"/>
      <c r="Q18" s="5"/>
      <c r="R18" s="13">
        <f t="shared" ref="R18:S24" si="2">J18+L18+N18+P18</f>
        <v>3</v>
      </c>
      <c r="S18" s="13">
        <f t="shared" si="2"/>
        <v>3</v>
      </c>
      <c r="T18" s="13">
        <f>S18-R18</f>
        <v>0</v>
      </c>
      <c r="U18" s="22" t="s">
        <v>1111</v>
      </c>
      <c r="V18" s="5">
        <f>O18/N18*100</f>
        <v>100</v>
      </c>
      <c r="W18" s="5">
        <f>G18/F18*100</f>
        <v>95.744404041485268</v>
      </c>
      <c r="X18" s="5">
        <f>V18/W18*100</f>
        <v>104.44474640697625</v>
      </c>
    </row>
    <row r="19" spans="1:24" ht="30" customHeight="1" x14ac:dyDescent="0.2">
      <c r="A19" s="9">
        <v>2</v>
      </c>
      <c r="B19" s="303" t="s">
        <v>505</v>
      </c>
      <c r="C19" s="304"/>
      <c r="D19" s="18" t="s">
        <v>504</v>
      </c>
      <c r="E19" s="18">
        <v>15</v>
      </c>
      <c r="F19" s="47">
        <f t="shared" si="0"/>
        <v>526900.35</v>
      </c>
      <c r="G19" s="47">
        <f t="shared" si="1"/>
        <v>504477.6</v>
      </c>
      <c r="H19" s="4">
        <f t="shared" ref="H19:I23" si="3">J19+L19+N19+P19</f>
        <v>3</v>
      </c>
      <c r="I19" s="4">
        <f t="shared" si="3"/>
        <v>3</v>
      </c>
      <c r="J19" s="9">
        <v>1</v>
      </c>
      <c r="K19" s="5">
        <v>1</v>
      </c>
      <c r="L19" s="9">
        <v>1</v>
      </c>
      <c r="M19" s="5">
        <v>1</v>
      </c>
      <c r="N19" s="9">
        <v>1</v>
      </c>
      <c r="O19" s="5">
        <v>1</v>
      </c>
      <c r="P19" s="9"/>
      <c r="Q19" s="5"/>
      <c r="R19" s="13">
        <f t="shared" si="2"/>
        <v>3</v>
      </c>
      <c r="S19" s="13">
        <f t="shared" si="2"/>
        <v>3</v>
      </c>
      <c r="T19" s="13">
        <f t="shared" ref="T19:T24" si="4">S19-R19</f>
        <v>0</v>
      </c>
      <c r="U19" s="22" t="s">
        <v>1111</v>
      </c>
      <c r="V19" s="5">
        <f t="shared" ref="V19:V24" si="5">O19/N19*100</f>
        <v>100</v>
      </c>
      <c r="W19" s="5">
        <f t="shared" ref="W19:W24" si="6">G19/F19*100</f>
        <v>95.744404041485268</v>
      </c>
      <c r="X19" s="5">
        <f t="shared" ref="X19:X24" si="7">V19/W19*100</f>
        <v>104.44474640697625</v>
      </c>
    </row>
    <row r="20" spans="1:24" ht="73.5" customHeight="1" x14ac:dyDescent="0.2">
      <c r="A20" s="9">
        <v>3</v>
      </c>
      <c r="B20" s="303" t="s">
        <v>506</v>
      </c>
      <c r="C20" s="304"/>
      <c r="D20" s="18" t="s">
        <v>504</v>
      </c>
      <c r="E20" s="18">
        <v>30</v>
      </c>
      <c r="F20" s="47">
        <f t="shared" si="0"/>
        <v>1053800.7</v>
      </c>
      <c r="G20" s="47">
        <f t="shared" si="1"/>
        <v>1008955.2</v>
      </c>
      <c r="H20" s="4">
        <f t="shared" si="3"/>
        <v>3</v>
      </c>
      <c r="I20" s="4">
        <f t="shared" si="3"/>
        <v>3</v>
      </c>
      <c r="J20" s="9">
        <v>1</v>
      </c>
      <c r="K20" s="5">
        <v>1</v>
      </c>
      <c r="L20" s="9">
        <v>1</v>
      </c>
      <c r="M20" s="5">
        <v>1</v>
      </c>
      <c r="N20" s="9">
        <v>1</v>
      </c>
      <c r="O20" s="5">
        <v>1</v>
      </c>
      <c r="P20" s="9"/>
      <c r="Q20" s="5"/>
      <c r="R20" s="13">
        <f t="shared" si="2"/>
        <v>3</v>
      </c>
      <c r="S20" s="13">
        <f t="shared" si="2"/>
        <v>3</v>
      </c>
      <c r="T20" s="13">
        <f t="shared" si="4"/>
        <v>0</v>
      </c>
      <c r="U20" s="22" t="s">
        <v>1111</v>
      </c>
      <c r="V20" s="5">
        <f t="shared" si="5"/>
        <v>100</v>
      </c>
      <c r="W20" s="5">
        <f t="shared" si="6"/>
        <v>95.744404041485268</v>
      </c>
      <c r="X20" s="5">
        <f t="shared" si="7"/>
        <v>104.44474640697625</v>
      </c>
    </row>
    <row r="21" spans="1:24" ht="30" customHeight="1" x14ac:dyDescent="0.2">
      <c r="A21" s="9">
        <v>4</v>
      </c>
      <c r="B21" s="303" t="s">
        <v>507</v>
      </c>
      <c r="C21" s="304"/>
      <c r="D21" s="18" t="s">
        <v>504</v>
      </c>
      <c r="E21" s="18">
        <v>10</v>
      </c>
      <c r="F21" s="47">
        <f t="shared" si="0"/>
        <v>351266.9</v>
      </c>
      <c r="G21" s="47">
        <f t="shared" si="1"/>
        <v>336318.4</v>
      </c>
      <c r="H21" s="4">
        <f t="shared" si="3"/>
        <v>3</v>
      </c>
      <c r="I21" s="4">
        <f t="shared" si="3"/>
        <v>3</v>
      </c>
      <c r="J21" s="9">
        <v>1</v>
      </c>
      <c r="K21" s="5">
        <v>1</v>
      </c>
      <c r="L21" s="9">
        <v>1</v>
      </c>
      <c r="M21" s="5">
        <v>1</v>
      </c>
      <c r="N21" s="9">
        <v>1</v>
      </c>
      <c r="O21" s="5">
        <v>1</v>
      </c>
      <c r="P21" s="9"/>
      <c r="Q21" s="5"/>
      <c r="R21" s="13">
        <f t="shared" si="2"/>
        <v>3</v>
      </c>
      <c r="S21" s="13">
        <f t="shared" si="2"/>
        <v>3</v>
      </c>
      <c r="T21" s="13">
        <f t="shared" si="4"/>
        <v>0</v>
      </c>
      <c r="U21" s="22" t="s">
        <v>1111</v>
      </c>
      <c r="V21" s="5">
        <f t="shared" si="5"/>
        <v>100</v>
      </c>
      <c r="W21" s="5">
        <f t="shared" si="6"/>
        <v>95.744404041485268</v>
      </c>
      <c r="X21" s="5">
        <f t="shared" si="7"/>
        <v>104.44474640697625</v>
      </c>
    </row>
    <row r="22" spans="1:24" ht="30.75" customHeight="1" x14ac:dyDescent="0.2">
      <c r="A22" s="9">
        <v>5</v>
      </c>
      <c r="B22" s="303" t="s">
        <v>508</v>
      </c>
      <c r="C22" s="304"/>
      <c r="D22" s="18" t="s">
        <v>504</v>
      </c>
      <c r="E22" s="18">
        <v>5</v>
      </c>
      <c r="F22" s="47">
        <f t="shared" si="0"/>
        <v>175633.45</v>
      </c>
      <c r="G22" s="47">
        <f t="shared" si="1"/>
        <v>168159.2</v>
      </c>
      <c r="H22" s="4">
        <f t="shared" si="3"/>
        <v>3</v>
      </c>
      <c r="I22" s="4">
        <f t="shared" si="3"/>
        <v>3</v>
      </c>
      <c r="J22" s="9">
        <v>1</v>
      </c>
      <c r="K22" s="5">
        <v>1</v>
      </c>
      <c r="L22" s="9">
        <v>1</v>
      </c>
      <c r="M22" s="5">
        <v>1</v>
      </c>
      <c r="N22" s="9">
        <v>1</v>
      </c>
      <c r="O22" s="5">
        <v>1</v>
      </c>
      <c r="P22" s="9"/>
      <c r="Q22" s="5"/>
      <c r="R22" s="13">
        <f t="shared" si="2"/>
        <v>3</v>
      </c>
      <c r="S22" s="13">
        <f t="shared" si="2"/>
        <v>3</v>
      </c>
      <c r="T22" s="13">
        <f>S22-R22</f>
        <v>0</v>
      </c>
      <c r="U22" s="22" t="s">
        <v>1111</v>
      </c>
      <c r="V22" s="5">
        <f t="shared" si="5"/>
        <v>100</v>
      </c>
      <c r="W22" s="5">
        <f t="shared" si="6"/>
        <v>95.744404041485268</v>
      </c>
      <c r="X22" s="5">
        <f t="shared" si="7"/>
        <v>104.44474640697625</v>
      </c>
    </row>
    <row r="23" spans="1:24" ht="36" customHeight="1" x14ac:dyDescent="0.2">
      <c r="A23" s="9">
        <v>6</v>
      </c>
      <c r="B23" s="303" t="s">
        <v>509</v>
      </c>
      <c r="C23" s="304"/>
      <c r="D23" s="18" t="s">
        <v>504</v>
      </c>
      <c r="E23" s="18">
        <v>10</v>
      </c>
      <c r="F23" s="47">
        <f t="shared" si="0"/>
        <v>351266.9</v>
      </c>
      <c r="G23" s="47">
        <f t="shared" si="1"/>
        <v>336318.4</v>
      </c>
      <c r="H23" s="4">
        <f t="shared" si="3"/>
        <v>3</v>
      </c>
      <c r="I23" s="4">
        <f t="shared" si="3"/>
        <v>3</v>
      </c>
      <c r="J23" s="9">
        <v>1</v>
      </c>
      <c r="K23" s="5">
        <v>1</v>
      </c>
      <c r="L23" s="9">
        <v>1</v>
      </c>
      <c r="M23" s="5">
        <v>1</v>
      </c>
      <c r="N23" s="9">
        <v>1</v>
      </c>
      <c r="O23" s="5">
        <v>1</v>
      </c>
      <c r="P23" s="9"/>
      <c r="Q23" s="5"/>
      <c r="R23" s="13">
        <f t="shared" si="2"/>
        <v>3</v>
      </c>
      <c r="S23" s="13">
        <f t="shared" si="2"/>
        <v>3</v>
      </c>
      <c r="T23" s="13">
        <f t="shared" si="4"/>
        <v>0</v>
      </c>
      <c r="U23" s="22" t="s">
        <v>1111</v>
      </c>
      <c r="V23" s="5">
        <f t="shared" si="5"/>
        <v>100</v>
      </c>
      <c r="W23" s="5">
        <f t="shared" si="6"/>
        <v>95.744404041485268</v>
      </c>
      <c r="X23" s="5">
        <f t="shared" si="7"/>
        <v>104.44474640697625</v>
      </c>
    </row>
    <row r="24" spans="1:24" s="1" customFormat="1" ht="36.75" customHeight="1" x14ac:dyDescent="0.2">
      <c r="A24" s="298" t="s">
        <v>24</v>
      </c>
      <c r="B24" s="299"/>
      <c r="C24" s="300"/>
      <c r="D24" s="18"/>
      <c r="E24" s="18">
        <f>SUM(E18:E23)</f>
        <v>100</v>
      </c>
      <c r="F24" s="40">
        <f>SEGUIMIENTO!D41</f>
        <v>3512669</v>
      </c>
      <c r="G24" s="40">
        <f>SEGUIMIENTO!E41</f>
        <v>3363184</v>
      </c>
      <c r="H24" s="18">
        <f t="shared" ref="H24:Q24" si="8">SUM(H18:H23)</f>
        <v>18</v>
      </c>
      <c r="I24" s="18">
        <f t="shared" si="8"/>
        <v>18</v>
      </c>
      <c r="J24" s="18">
        <f t="shared" si="8"/>
        <v>6</v>
      </c>
      <c r="K24" s="18">
        <f t="shared" si="8"/>
        <v>6</v>
      </c>
      <c r="L24" s="18">
        <f t="shared" si="8"/>
        <v>6</v>
      </c>
      <c r="M24" s="18">
        <f t="shared" si="8"/>
        <v>6</v>
      </c>
      <c r="N24" s="18">
        <f t="shared" si="8"/>
        <v>6</v>
      </c>
      <c r="O24" s="18">
        <f t="shared" si="8"/>
        <v>6</v>
      </c>
      <c r="P24" s="18">
        <f t="shared" si="8"/>
        <v>0</v>
      </c>
      <c r="Q24" s="18">
        <f t="shared" si="8"/>
        <v>0</v>
      </c>
      <c r="R24" s="14">
        <f t="shared" si="2"/>
        <v>18</v>
      </c>
      <c r="S24" s="14">
        <f t="shared" si="2"/>
        <v>18</v>
      </c>
      <c r="T24" s="14">
        <f t="shared" si="4"/>
        <v>0</v>
      </c>
      <c r="U24" s="14"/>
      <c r="V24" s="5">
        <f t="shared" si="5"/>
        <v>100</v>
      </c>
      <c r="W24" s="5">
        <f t="shared" si="6"/>
        <v>95.744404041485268</v>
      </c>
      <c r="X24" s="5">
        <f t="shared" si="7"/>
        <v>104.44474640697625</v>
      </c>
    </row>
    <row r="25" spans="1:24" s="6" customFormat="1" ht="14.25" customHeight="1" x14ac:dyDescent="0.2">
      <c r="F25" s="10"/>
    </row>
    <row r="26" spans="1:24" s="6" customFormat="1" ht="14.25" customHeight="1" x14ac:dyDescent="0.2">
      <c r="B26" s="11" t="s">
        <v>25</v>
      </c>
      <c r="F26" s="10"/>
      <c r="H26" s="6" t="s">
        <v>26</v>
      </c>
    </row>
    <row r="27" spans="1:24" x14ac:dyDescent="0.2">
      <c r="J27" s="95"/>
      <c r="K27" s="95"/>
      <c r="L27" s="95"/>
      <c r="M27" s="95"/>
      <c r="N27" s="95"/>
      <c r="O27" s="95"/>
      <c r="P27" s="95"/>
    </row>
    <row r="28" spans="1:24" x14ac:dyDescent="0.2">
      <c r="J28" s="95"/>
      <c r="K28" s="95"/>
      <c r="L28" s="95"/>
      <c r="M28" s="95"/>
      <c r="N28" s="95"/>
      <c r="O28" s="95"/>
      <c r="P28" s="95"/>
    </row>
    <row r="29" spans="1:24" x14ac:dyDescent="0.2">
      <c r="J29" s="95"/>
      <c r="K29" s="95"/>
      <c r="L29" s="95"/>
      <c r="M29" s="95"/>
      <c r="N29" s="95"/>
      <c r="O29" s="95"/>
      <c r="P29" s="95"/>
    </row>
    <row r="30" spans="1:24" x14ac:dyDescent="0.2">
      <c r="J30" s="95"/>
      <c r="K30" s="95"/>
      <c r="L30" s="95"/>
      <c r="M30" s="95"/>
      <c r="N30" s="95"/>
      <c r="O30" s="95"/>
      <c r="P30" s="95"/>
    </row>
    <row r="31" spans="1:2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50"/>
      <c r="S31" s="50"/>
      <c r="T31" s="317"/>
      <c r="U31" s="317"/>
      <c r="V31" s="6"/>
    </row>
    <row r="32" spans="1:24" x14ac:dyDescent="0.2">
      <c r="A32" s="289" t="s">
        <v>57</v>
      </c>
      <c r="B32" s="289"/>
      <c r="C32" s="289"/>
      <c r="D32" s="6"/>
      <c r="E32" s="6"/>
      <c r="F32" s="6"/>
      <c r="G32" s="6"/>
      <c r="H32" s="287" t="s">
        <v>286</v>
      </c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</row>
    <row r="33" spans="1:22" x14ac:dyDescent="0.2">
      <c r="A33" s="287" t="s">
        <v>56</v>
      </c>
      <c r="B33" s="287"/>
      <c r="C33" s="287"/>
      <c r="D33" s="6"/>
      <c r="E33" s="6"/>
      <c r="F33" s="6"/>
      <c r="G33" s="6"/>
      <c r="H33" s="287" t="s">
        <v>116</v>
      </c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</row>
    <row r="34" spans="1:22" x14ac:dyDescent="0.2">
      <c r="J34" s="95"/>
      <c r="K34" s="95"/>
      <c r="L34" s="95"/>
      <c r="M34" s="95"/>
      <c r="N34" s="95"/>
      <c r="O34" s="95"/>
      <c r="P34" s="95"/>
    </row>
    <row r="35" spans="1:22" x14ac:dyDescent="0.2">
      <c r="J35" s="95"/>
      <c r="K35" s="95"/>
      <c r="L35" s="95"/>
      <c r="M35" s="95"/>
      <c r="N35" s="95"/>
      <c r="O35" s="95"/>
      <c r="P35" s="95"/>
    </row>
    <row r="36" spans="1:22" x14ac:dyDescent="0.2">
      <c r="J36" s="95"/>
      <c r="K36" s="95"/>
      <c r="L36" s="95"/>
      <c r="M36" s="95"/>
      <c r="N36" s="95"/>
      <c r="O36" s="95"/>
      <c r="P36" s="95"/>
    </row>
    <row r="37" spans="1:22" x14ac:dyDescent="0.2">
      <c r="J37" s="95"/>
      <c r="K37" s="95"/>
      <c r="L37" s="95"/>
      <c r="M37" s="95"/>
      <c r="N37" s="95"/>
      <c r="O37" s="95"/>
      <c r="P37" s="95"/>
    </row>
  </sheetData>
  <sheetProtection sheet="1" objects="1" scenarios="1"/>
  <mergeCells count="33">
    <mergeCell ref="T31:U31"/>
    <mergeCell ref="A32:C32"/>
    <mergeCell ref="H32:V32"/>
    <mergeCell ref="A33:C33"/>
    <mergeCell ref="H33:V33"/>
    <mergeCell ref="A24:C24"/>
    <mergeCell ref="P16:Q16"/>
    <mergeCell ref="R16:T16"/>
    <mergeCell ref="U16:U17"/>
    <mergeCell ref="V16:X16"/>
    <mergeCell ref="B17:C17"/>
    <mergeCell ref="B18:C18"/>
    <mergeCell ref="B19:C19"/>
    <mergeCell ref="B20:C20"/>
    <mergeCell ref="B21:C21"/>
    <mergeCell ref="B22:C22"/>
    <mergeCell ref="B23:C23"/>
    <mergeCell ref="A6:X6"/>
    <mergeCell ref="A14:X14"/>
    <mergeCell ref="A15:X15"/>
    <mergeCell ref="A16:C16"/>
    <mergeCell ref="D16:D17"/>
    <mergeCell ref="E16:E17"/>
    <mergeCell ref="F16:G16"/>
    <mergeCell ref="H16:I16"/>
    <mergeCell ref="J16:K16"/>
    <mergeCell ref="L16:M16"/>
    <mergeCell ref="N16:O16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35433070866141736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6"/>
  <sheetViews>
    <sheetView topLeftCell="A8" workbookViewId="0">
      <selection activeCell="A34" sqref="A34:XFD34"/>
    </sheetView>
  </sheetViews>
  <sheetFormatPr baseColWidth="10" defaultRowHeight="12.75" x14ac:dyDescent="0.2"/>
  <cols>
    <col min="1" max="1" width="11.140625" style="36" customWidth="1"/>
    <col min="2" max="2" width="6.85546875" style="36" customWidth="1"/>
    <col min="3" max="3" width="41.5703125" style="36" customWidth="1"/>
    <col min="4" max="4" width="15.28515625" style="36" bestFit="1" customWidth="1"/>
    <col min="5" max="5" width="11.42578125" style="36"/>
    <col min="6" max="6" width="14.7109375" style="36" customWidth="1"/>
    <col min="7" max="7" width="13" style="36" customWidth="1"/>
    <col min="8" max="9" width="9.28515625" style="36" hidden="1" customWidth="1"/>
    <col min="10" max="10" width="10.7109375" style="36" hidden="1" customWidth="1"/>
    <col min="11" max="11" width="9.28515625" style="36" hidden="1" customWidth="1"/>
    <col min="12" max="12" width="10.7109375" style="36" hidden="1" customWidth="1"/>
    <col min="13" max="13" width="9.28515625" style="36" hidden="1" customWidth="1"/>
    <col min="14" max="15" width="9.28515625" style="36" customWidth="1"/>
    <col min="16" max="17" width="9.28515625" style="36" hidden="1" customWidth="1"/>
    <col min="18" max="19" width="9.28515625" style="36" customWidth="1"/>
    <col min="20" max="20" width="9.140625" style="36" customWidth="1"/>
    <col min="21" max="21" width="24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510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40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152</v>
      </c>
      <c r="C8" s="146" t="s">
        <v>462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5</v>
      </c>
      <c r="C9" s="146" t="s">
        <v>463</v>
      </c>
      <c r="D9" s="156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144" t="s">
        <v>464</v>
      </c>
      <c r="B10" s="145">
        <v>6</v>
      </c>
      <c r="C10" s="146" t="s">
        <v>511</v>
      </c>
      <c r="D10" s="156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144" t="s">
        <v>6</v>
      </c>
      <c r="B11" s="148">
        <v>38</v>
      </c>
      <c r="C11" s="146" t="s">
        <v>500</v>
      </c>
      <c r="D11" s="156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44" t="s">
        <v>450</v>
      </c>
      <c r="B12" s="145">
        <v>9</v>
      </c>
      <c r="C12" s="146" t="s">
        <v>512</v>
      </c>
      <c r="D12" s="156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39" customHeight="1" x14ac:dyDescent="0.2">
      <c r="A15" s="319" t="s">
        <v>513</v>
      </c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158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28.5" customHeight="1" x14ac:dyDescent="0.2">
      <c r="A19" s="9">
        <v>1</v>
      </c>
      <c r="B19" s="303" t="s">
        <v>514</v>
      </c>
      <c r="C19" s="304"/>
      <c r="D19" s="18" t="s">
        <v>44</v>
      </c>
      <c r="E19" s="18">
        <v>19</v>
      </c>
      <c r="F19" s="47">
        <f>$F$29*E19/100</f>
        <v>1339954.67</v>
      </c>
      <c r="G19" s="47">
        <f>$G$29*E19/100</f>
        <v>1254949.6200000001</v>
      </c>
      <c r="H19" s="4">
        <f>J19+L19+N19+P19</f>
        <v>3</v>
      </c>
      <c r="I19" s="4">
        <f>K19+M19+O19+Q19</f>
        <v>3</v>
      </c>
      <c r="J19" s="9">
        <v>1</v>
      </c>
      <c r="K19" s="38">
        <v>1</v>
      </c>
      <c r="L19" s="9">
        <v>1</v>
      </c>
      <c r="M19" s="5">
        <v>1</v>
      </c>
      <c r="N19" s="9">
        <v>1</v>
      </c>
      <c r="O19" s="5">
        <v>1</v>
      </c>
      <c r="P19" s="9"/>
      <c r="Q19" s="5"/>
      <c r="R19" s="13">
        <f>J19+L19+N19+P19</f>
        <v>3</v>
      </c>
      <c r="S19" s="13">
        <f>K19+M19+O19+Q19</f>
        <v>3</v>
      </c>
      <c r="T19" s="13">
        <f>S19-R19</f>
        <v>0</v>
      </c>
      <c r="U19" s="22"/>
      <c r="V19" s="5">
        <f>O19/N19*100</f>
        <v>100</v>
      </c>
      <c r="W19" s="5">
        <f>G19/F19*100</f>
        <v>93.656124949361171</v>
      </c>
      <c r="X19" s="5">
        <f>V19/W19*100</f>
        <v>106.77358267178883</v>
      </c>
    </row>
    <row r="20" spans="1:24" ht="30.75" customHeight="1" x14ac:dyDescent="0.2">
      <c r="A20" s="9">
        <v>2</v>
      </c>
      <c r="B20" s="303" t="s">
        <v>515</v>
      </c>
      <c r="C20" s="304"/>
      <c r="D20" s="18" t="s">
        <v>44</v>
      </c>
      <c r="E20" s="18">
        <v>5</v>
      </c>
      <c r="F20" s="47">
        <f t="shared" ref="F20:F28" si="0">$F$29*E20/100</f>
        <v>352619.65</v>
      </c>
      <c r="G20" s="47">
        <f t="shared" ref="G20:G28" si="1">$G$29*E20/100</f>
        <v>330249.90000000002</v>
      </c>
      <c r="H20" s="4">
        <f t="shared" ref="H20:I28" si="2">J20+L20+N20+P20</f>
        <v>2</v>
      </c>
      <c r="I20" s="4">
        <f t="shared" si="2"/>
        <v>2</v>
      </c>
      <c r="J20" s="9">
        <v>1</v>
      </c>
      <c r="K20" s="38">
        <v>1</v>
      </c>
      <c r="L20" s="9">
        <v>0</v>
      </c>
      <c r="M20" s="5">
        <v>0</v>
      </c>
      <c r="N20" s="9">
        <v>1</v>
      </c>
      <c r="O20" s="5">
        <v>1</v>
      </c>
      <c r="P20" s="9"/>
      <c r="Q20" s="5"/>
      <c r="R20" s="13">
        <f t="shared" ref="R20:S29" si="3">J20+L20+N20+P20</f>
        <v>2</v>
      </c>
      <c r="S20" s="13">
        <f t="shared" si="3"/>
        <v>2</v>
      </c>
      <c r="T20" s="13">
        <f t="shared" ref="T20:T29" si="4">S20-R20</f>
        <v>0</v>
      </c>
      <c r="U20" s="22"/>
      <c r="V20" s="5">
        <f t="shared" ref="V20:V29" si="5">O20/N20*100</f>
        <v>100</v>
      </c>
      <c r="W20" s="5">
        <f t="shared" ref="W20:W29" si="6">G20/F20*100</f>
        <v>93.656124949361157</v>
      </c>
      <c r="X20" s="5">
        <f t="shared" ref="X20:X29" si="7">V20/W20*100</f>
        <v>106.77358267178884</v>
      </c>
    </row>
    <row r="21" spans="1:24" ht="132" x14ac:dyDescent="0.2">
      <c r="A21" s="9">
        <v>3</v>
      </c>
      <c r="B21" s="386" t="s">
        <v>516</v>
      </c>
      <c r="C21" s="387"/>
      <c r="D21" s="18" t="s">
        <v>517</v>
      </c>
      <c r="E21" s="18">
        <v>1</v>
      </c>
      <c r="F21" s="47">
        <f t="shared" si="0"/>
        <v>70523.929999999993</v>
      </c>
      <c r="G21" s="47">
        <f t="shared" si="1"/>
        <v>66049.98</v>
      </c>
      <c r="H21" s="4">
        <f t="shared" si="2"/>
        <v>2</v>
      </c>
      <c r="I21" s="4">
        <f t="shared" si="2"/>
        <v>2</v>
      </c>
      <c r="J21" s="9">
        <v>1</v>
      </c>
      <c r="K21" s="38">
        <v>1</v>
      </c>
      <c r="L21" s="9">
        <v>0</v>
      </c>
      <c r="M21" s="5">
        <v>0</v>
      </c>
      <c r="N21" s="9">
        <v>1</v>
      </c>
      <c r="O21" s="5">
        <v>1</v>
      </c>
      <c r="P21" s="9"/>
      <c r="Q21" s="5"/>
      <c r="R21" s="13">
        <f t="shared" si="3"/>
        <v>2</v>
      </c>
      <c r="S21" s="13">
        <f t="shared" si="3"/>
        <v>2</v>
      </c>
      <c r="T21" s="13">
        <f t="shared" si="4"/>
        <v>0</v>
      </c>
      <c r="U21" s="270" t="s">
        <v>1089</v>
      </c>
      <c r="V21" s="5">
        <f t="shared" si="5"/>
        <v>100</v>
      </c>
      <c r="W21" s="5">
        <f t="shared" si="6"/>
        <v>93.656124949361157</v>
      </c>
      <c r="X21" s="5">
        <f t="shared" si="7"/>
        <v>106.77358267178884</v>
      </c>
    </row>
    <row r="22" spans="1:24" ht="53.25" customHeight="1" x14ac:dyDescent="0.2">
      <c r="A22" s="9">
        <v>4</v>
      </c>
      <c r="B22" s="303" t="s">
        <v>518</v>
      </c>
      <c r="C22" s="304"/>
      <c r="D22" s="18" t="s">
        <v>519</v>
      </c>
      <c r="E22" s="18">
        <v>15</v>
      </c>
      <c r="F22" s="47">
        <f t="shared" si="0"/>
        <v>1057858.95</v>
      </c>
      <c r="G22" s="47">
        <f t="shared" si="1"/>
        <v>990749.7</v>
      </c>
      <c r="H22" s="4">
        <f t="shared" si="2"/>
        <v>3</v>
      </c>
      <c r="I22" s="4">
        <f t="shared" si="2"/>
        <v>3</v>
      </c>
      <c r="J22" s="9">
        <v>1</v>
      </c>
      <c r="K22" s="38">
        <v>1</v>
      </c>
      <c r="L22" s="9">
        <v>1</v>
      </c>
      <c r="M22" s="5">
        <v>1</v>
      </c>
      <c r="N22" s="9">
        <v>1</v>
      </c>
      <c r="O22" s="5">
        <v>1</v>
      </c>
      <c r="P22" s="9"/>
      <c r="Q22" s="5"/>
      <c r="R22" s="13">
        <f t="shared" si="3"/>
        <v>3</v>
      </c>
      <c r="S22" s="13">
        <f t="shared" si="3"/>
        <v>3</v>
      </c>
      <c r="T22" s="13">
        <f t="shared" si="4"/>
        <v>0</v>
      </c>
      <c r="U22" s="22"/>
      <c r="V22" s="5">
        <f t="shared" si="5"/>
        <v>100</v>
      </c>
      <c r="W22" s="5">
        <f t="shared" si="6"/>
        <v>93.656124949361157</v>
      </c>
      <c r="X22" s="5">
        <f t="shared" si="7"/>
        <v>106.77358267178884</v>
      </c>
    </row>
    <row r="23" spans="1:24" ht="47.25" customHeight="1" x14ac:dyDescent="0.2">
      <c r="A23" s="9">
        <v>5</v>
      </c>
      <c r="B23" s="303" t="s">
        <v>520</v>
      </c>
      <c r="C23" s="304"/>
      <c r="D23" s="18" t="s">
        <v>521</v>
      </c>
      <c r="E23" s="18">
        <v>10</v>
      </c>
      <c r="F23" s="47">
        <f t="shared" si="0"/>
        <v>705239.3</v>
      </c>
      <c r="G23" s="47">
        <f t="shared" si="1"/>
        <v>660499.80000000005</v>
      </c>
      <c r="H23" s="4">
        <f t="shared" si="2"/>
        <v>3</v>
      </c>
      <c r="I23" s="4">
        <f t="shared" si="2"/>
        <v>3</v>
      </c>
      <c r="J23" s="9">
        <v>1</v>
      </c>
      <c r="K23" s="38">
        <v>1</v>
      </c>
      <c r="L23" s="9">
        <v>1</v>
      </c>
      <c r="M23" s="5">
        <v>1</v>
      </c>
      <c r="N23" s="9">
        <v>1</v>
      </c>
      <c r="O23" s="5">
        <v>1</v>
      </c>
      <c r="P23" s="9"/>
      <c r="Q23" s="5"/>
      <c r="R23" s="13">
        <f t="shared" si="3"/>
        <v>3</v>
      </c>
      <c r="S23" s="13">
        <f t="shared" si="3"/>
        <v>3</v>
      </c>
      <c r="T23" s="13">
        <f t="shared" si="4"/>
        <v>0</v>
      </c>
      <c r="U23" s="22"/>
      <c r="V23" s="5">
        <f t="shared" si="5"/>
        <v>100</v>
      </c>
      <c r="W23" s="5">
        <f t="shared" si="6"/>
        <v>93.656124949361157</v>
      </c>
      <c r="X23" s="5">
        <f t="shared" si="7"/>
        <v>106.77358267178884</v>
      </c>
    </row>
    <row r="24" spans="1:24" ht="74.25" customHeight="1" x14ac:dyDescent="0.2">
      <c r="A24" s="9">
        <v>6</v>
      </c>
      <c r="B24" s="303" t="s">
        <v>522</v>
      </c>
      <c r="C24" s="304"/>
      <c r="D24" s="18" t="s">
        <v>44</v>
      </c>
      <c r="E24" s="18">
        <v>10</v>
      </c>
      <c r="F24" s="47">
        <f t="shared" si="0"/>
        <v>705239.3</v>
      </c>
      <c r="G24" s="47">
        <f t="shared" si="1"/>
        <v>660499.80000000005</v>
      </c>
      <c r="H24" s="4">
        <f t="shared" si="2"/>
        <v>3</v>
      </c>
      <c r="I24" s="4">
        <f t="shared" si="2"/>
        <v>3</v>
      </c>
      <c r="J24" s="9">
        <v>1</v>
      </c>
      <c r="K24" s="38">
        <v>1</v>
      </c>
      <c r="L24" s="9">
        <v>1</v>
      </c>
      <c r="M24" s="5">
        <v>1</v>
      </c>
      <c r="N24" s="9">
        <v>1</v>
      </c>
      <c r="O24" s="5">
        <v>1</v>
      </c>
      <c r="P24" s="9"/>
      <c r="Q24" s="5"/>
      <c r="R24" s="13">
        <f t="shared" si="3"/>
        <v>3</v>
      </c>
      <c r="S24" s="13">
        <f t="shared" si="3"/>
        <v>3</v>
      </c>
      <c r="T24" s="13">
        <f t="shared" si="4"/>
        <v>0</v>
      </c>
      <c r="U24" s="270" t="s">
        <v>1090</v>
      </c>
      <c r="V24" s="5">
        <f t="shared" si="5"/>
        <v>100</v>
      </c>
      <c r="W24" s="5">
        <f t="shared" si="6"/>
        <v>93.656124949361157</v>
      </c>
      <c r="X24" s="5">
        <f t="shared" si="7"/>
        <v>106.77358267178884</v>
      </c>
    </row>
    <row r="25" spans="1:24" ht="69.75" customHeight="1" x14ac:dyDescent="0.2">
      <c r="A25" s="9">
        <v>7</v>
      </c>
      <c r="B25" s="386" t="s">
        <v>523</v>
      </c>
      <c r="C25" s="387"/>
      <c r="D25" s="18" t="s">
        <v>524</v>
      </c>
      <c r="E25" s="18">
        <v>10</v>
      </c>
      <c r="F25" s="47">
        <f t="shared" si="0"/>
        <v>705239.3</v>
      </c>
      <c r="G25" s="47">
        <f t="shared" si="1"/>
        <v>660499.80000000005</v>
      </c>
      <c r="H25" s="4">
        <f t="shared" si="2"/>
        <v>3</v>
      </c>
      <c r="I25" s="4">
        <f t="shared" si="2"/>
        <v>2</v>
      </c>
      <c r="J25" s="9">
        <v>1</v>
      </c>
      <c r="K25" s="38">
        <v>0</v>
      </c>
      <c r="L25" s="9">
        <v>1</v>
      </c>
      <c r="M25" s="5">
        <v>1</v>
      </c>
      <c r="N25" s="9">
        <v>1</v>
      </c>
      <c r="O25" s="5">
        <v>1</v>
      </c>
      <c r="P25" s="9"/>
      <c r="Q25" s="5"/>
      <c r="R25" s="13">
        <f t="shared" si="3"/>
        <v>3</v>
      </c>
      <c r="S25" s="13">
        <f t="shared" si="3"/>
        <v>2</v>
      </c>
      <c r="T25" s="13">
        <f t="shared" si="4"/>
        <v>-1</v>
      </c>
      <c r="U25" s="22"/>
      <c r="V25" s="5">
        <f t="shared" si="5"/>
        <v>100</v>
      </c>
      <c r="W25" s="5">
        <f t="shared" si="6"/>
        <v>93.656124949361157</v>
      </c>
      <c r="X25" s="5">
        <f t="shared" si="7"/>
        <v>106.77358267178884</v>
      </c>
    </row>
    <row r="26" spans="1:24" ht="30.75" customHeight="1" x14ac:dyDescent="0.2">
      <c r="A26" s="9">
        <v>8</v>
      </c>
      <c r="B26" s="303" t="s">
        <v>525</v>
      </c>
      <c r="C26" s="304"/>
      <c r="D26" s="18" t="s">
        <v>44</v>
      </c>
      <c r="E26" s="18">
        <v>10</v>
      </c>
      <c r="F26" s="47">
        <f t="shared" si="0"/>
        <v>705239.3</v>
      </c>
      <c r="G26" s="47">
        <f t="shared" si="1"/>
        <v>660499.80000000005</v>
      </c>
      <c r="H26" s="4">
        <f t="shared" si="2"/>
        <v>3</v>
      </c>
      <c r="I26" s="4">
        <f t="shared" si="2"/>
        <v>3</v>
      </c>
      <c r="J26" s="9">
        <v>1</v>
      </c>
      <c r="K26" s="38">
        <v>1</v>
      </c>
      <c r="L26" s="9">
        <v>1</v>
      </c>
      <c r="M26" s="5">
        <v>1</v>
      </c>
      <c r="N26" s="9">
        <v>1</v>
      </c>
      <c r="O26" s="5">
        <v>1</v>
      </c>
      <c r="P26" s="9"/>
      <c r="Q26" s="5"/>
      <c r="R26" s="13">
        <f t="shared" si="3"/>
        <v>3</v>
      </c>
      <c r="S26" s="13">
        <f t="shared" si="3"/>
        <v>3</v>
      </c>
      <c r="T26" s="13">
        <f t="shared" si="4"/>
        <v>0</v>
      </c>
      <c r="U26" s="22"/>
      <c r="V26" s="5">
        <f t="shared" si="5"/>
        <v>100</v>
      </c>
      <c r="W26" s="5">
        <f t="shared" si="6"/>
        <v>93.656124949361157</v>
      </c>
      <c r="X26" s="5">
        <f t="shared" si="7"/>
        <v>106.77358267178884</v>
      </c>
    </row>
    <row r="27" spans="1:24" ht="48" x14ac:dyDescent="0.2">
      <c r="A27" s="9">
        <v>9</v>
      </c>
      <c r="B27" s="303" t="s">
        <v>526</v>
      </c>
      <c r="C27" s="304"/>
      <c r="D27" s="18" t="s">
        <v>44</v>
      </c>
      <c r="E27" s="18">
        <v>10</v>
      </c>
      <c r="F27" s="47">
        <f t="shared" si="0"/>
        <v>705239.3</v>
      </c>
      <c r="G27" s="47">
        <f t="shared" si="1"/>
        <v>660499.80000000005</v>
      </c>
      <c r="H27" s="4">
        <f t="shared" si="2"/>
        <v>3</v>
      </c>
      <c r="I27" s="4">
        <f t="shared" si="2"/>
        <v>2</v>
      </c>
      <c r="J27" s="9">
        <v>1</v>
      </c>
      <c r="K27" s="38">
        <v>1</v>
      </c>
      <c r="L27" s="9">
        <v>1</v>
      </c>
      <c r="M27" s="5">
        <v>1</v>
      </c>
      <c r="N27" s="9">
        <v>1</v>
      </c>
      <c r="O27" s="5">
        <v>0</v>
      </c>
      <c r="P27" s="9"/>
      <c r="Q27" s="5"/>
      <c r="R27" s="13">
        <f t="shared" si="3"/>
        <v>3</v>
      </c>
      <c r="S27" s="13">
        <f t="shared" si="3"/>
        <v>2</v>
      </c>
      <c r="T27" s="13">
        <f t="shared" si="4"/>
        <v>-1</v>
      </c>
      <c r="U27" s="271" t="s">
        <v>1091</v>
      </c>
      <c r="V27" s="5">
        <f t="shared" si="5"/>
        <v>0</v>
      </c>
      <c r="W27" s="5">
        <f t="shared" si="6"/>
        <v>93.656124949361157</v>
      </c>
      <c r="X27" s="5">
        <f t="shared" si="7"/>
        <v>0</v>
      </c>
    </row>
    <row r="28" spans="1:24" ht="29.25" customHeight="1" x14ac:dyDescent="0.2">
      <c r="A28" s="9">
        <v>10</v>
      </c>
      <c r="B28" s="303" t="s">
        <v>527</v>
      </c>
      <c r="C28" s="304"/>
      <c r="D28" s="18" t="s">
        <v>44</v>
      </c>
      <c r="E28" s="18">
        <v>10</v>
      </c>
      <c r="F28" s="47">
        <f t="shared" si="0"/>
        <v>705239.3</v>
      </c>
      <c r="G28" s="47">
        <f t="shared" si="1"/>
        <v>660499.80000000005</v>
      </c>
      <c r="H28" s="4">
        <f t="shared" si="2"/>
        <v>3</v>
      </c>
      <c r="I28" s="4">
        <f t="shared" si="2"/>
        <v>3</v>
      </c>
      <c r="J28" s="9">
        <v>1</v>
      </c>
      <c r="K28" s="38">
        <v>1</v>
      </c>
      <c r="L28" s="9">
        <v>1</v>
      </c>
      <c r="M28" s="5">
        <v>1</v>
      </c>
      <c r="N28" s="9">
        <v>1</v>
      </c>
      <c r="O28" s="5">
        <v>1</v>
      </c>
      <c r="P28" s="9"/>
      <c r="Q28" s="5"/>
      <c r="R28" s="13">
        <f t="shared" si="3"/>
        <v>3</v>
      </c>
      <c r="S28" s="13">
        <f t="shared" si="3"/>
        <v>3</v>
      </c>
      <c r="T28" s="13">
        <f t="shared" si="4"/>
        <v>0</v>
      </c>
      <c r="U28" s="58"/>
      <c r="V28" s="5">
        <f t="shared" si="5"/>
        <v>100</v>
      </c>
      <c r="W28" s="5">
        <f t="shared" si="6"/>
        <v>93.656124949361157</v>
      </c>
      <c r="X28" s="5">
        <f t="shared" si="7"/>
        <v>106.77358267178884</v>
      </c>
    </row>
    <row r="29" spans="1:24" s="1" customFormat="1" ht="36.75" customHeight="1" x14ac:dyDescent="0.2">
      <c r="A29" s="298" t="s">
        <v>24</v>
      </c>
      <c r="B29" s="299"/>
      <c r="C29" s="300"/>
      <c r="D29" s="18"/>
      <c r="E29" s="18">
        <f>SUM(E19:E28)</f>
        <v>100</v>
      </c>
      <c r="F29" s="19">
        <f>SEGUIMIENTO!D26</f>
        <v>7052393</v>
      </c>
      <c r="G29" s="19">
        <f>SEGUIMIENTO!E26</f>
        <v>6604998</v>
      </c>
      <c r="H29" s="159">
        <f t="shared" ref="H29:Q29" si="8">SUM(H19:H28)</f>
        <v>28</v>
      </c>
      <c r="I29" s="19">
        <f t="shared" si="8"/>
        <v>26</v>
      </c>
      <c r="J29" s="159">
        <f t="shared" si="8"/>
        <v>10</v>
      </c>
      <c r="K29" s="160">
        <f t="shared" si="8"/>
        <v>9</v>
      </c>
      <c r="L29" s="159">
        <f t="shared" si="8"/>
        <v>8</v>
      </c>
      <c r="M29" s="19">
        <f t="shared" si="8"/>
        <v>8</v>
      </c>
      <c r="N29" s="159">
        <f t="shared" si="8"/>
        <v>10</v>
      </c>
      <c r="O29" s="20">
        <f t="shared" si="8"/>
        <v>9</v>
      </c>
      <c r="P29" s="159">
        <f t="shared" si="8"/>
        <v>0</v>
      </c>
      <c r="Q29" s="19">
        <f t="shared" si="8"/>
        <v>0</v>
      </c>
      <c r="R29" s="14">
        <f t="shared" si="3"/>
        <v>28</v>
      </c>
      <c r="S29" s="14">
        <f t="shared" si="3"/>
        <v>26</v>
      </c>
      <c r="T29" s="14">
        <f t="shared" si="4"/>
        <v>-2</v>
      </c>
      <c r="U29" s="14"/>
      <c r="V29" s="5">
        <f t="shared" si="5"/>
        <v>90</v>
      </c>
      <c r="W29" s="5">
        <f t="shared" si="6"/>
        <v>93.656124949361157</v>
      </c>
      <c r="X29" s="5">
        <f t="shared" si="7"/>
        <v>96.09622440460997</v>
      </c>
    </row>
    <row r="30" spans="1:24" s="6" customFormat="1" ht="14.25" customHeight="1" x14ac:dyDescent="0.2">
      <c r="F30" s="10"/>
    </row>
    <row r="31" spans="1:24" s="6" customFormat="1" ht="14.25" customHeight="1" x14ac:dyDescent="0.2">
      <c r="B31" s="11" t="s">
        <v>25</v>
      </c>
      <c r="F31" s="10"/>
      <c r="H31" s="6" t="s">
        <v>26</v>
      </c>
    </row>
    <row r="32" spans="1:24" x14ac:dyDescent="0.2">
      <c r="J32" s="95"/>
      <c r="K32" s="95"/>
      <c r="L32" s="95"/>
      <c r="M32" s="95"/>
      <c r="N32" s="95"/>
      <c r="O32" s="95"/>
      <c r="P32" s="95"/>
    </row>
    <row r="33" spans="1:25" x14ac:dyDescent="0.2">
      <c r="J33" s="95"/>
      <c r="K33" s="95"/>
      <c r="L33" s="95"/>
      <c r="M33" s="95"/>
      <c r="N33" s="95"/>
      <c r="O33" s="95"/>
      <c r="P33" s="95"/>
    </row>
    <row r="34" spans="1:25" x14ac:dyDescent="0.2">
      <c r="A34" s="289" t="s">
        <v>57</v>
      </c>
      <c r="B34" s="289"/>
      <c r="C34" s="289"/>
      <c r="D34" s="287"/>
      <c r="E34" s="287"/>
      <c r="F34" s="287"/>
      <c r="G34" s="6"/>
      <c r="H34" s="6"/>
      <c r="I34" s="6"/>
      <c r="J34" s="6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289" t="s">
        <v>528</v>
      </c>
      <c r="V34" s="289"/>
      <c r="W34" s="289"/>
      <c r="X34" s="289"/>
      <c r="Y34" s="11"/>
    </row>
    <row r="35" spans="1:25" x14ac:dyDescent="0.2">
      <c r="A35" s="287" t="s">
        <v>56</v>
      </c>
      <c r="B35" s="287"/>
      <c r="C35" s="287"/>
      <c r="D35" s="287"/>
      <c r="E35" s="287"/>
      <c r="F35" s="287"/>
      <c r="G35" s="6"/>
      <c r="H35" s="6"/>
      <c r="I35" s="6"/>
      <c r="J35" s="6"/>
      <c r="K35" s="287" t="s">
        <v>116</v>
      </c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</row>
    <row r="36" spans="1:25" x14ac:dyDescent="0.2">
      <c r="J36" s="95"/>
      <c r="K36" s="95"/>
      <c r="L36" s="95"/>
      <c r="M36" s="95"/>
      <c r="N36" s="95"/>
      <c r="O36" s="95"/>
      <c r="P36" s="95"/>
    </row>
    <row r="37" spans="1:25" x14ac:dyDescent="0.2">
      <c r="J37" s="95"/>
      <c r="K37" s="95"/>
      <c r="L37" s="95"/>
      <c r="M37" s="95"/>
      <c r="N37" s="95"/>
      <c r="O37" s="95"/>
      <c r="P37" s="95"/>
    </row>
    <row r="38" spans="1:25" x14ac:dyDescent="0.2">
      <c r="J38" s="95"/>
      <c r="K38" s="95"/>
      <c r="L38" s="95"/>
      <c r="M38" s="95"/>
      <c r="N38" s="95"/>
      <c r="O38" s="95"/>
      <c r="P38" s="95"/>
    </row>
    <row r="39" spans="1:25" x14ac:dyDescent="0.2">
      <c r="J39" s="95"/>
      <c r="K39" s="95"/>
      <c r="L39" s="95"/>
      <c r="M39" s="95"/>
      <c r="N39" s="95"/>
      <c r="O39" s="95"/>
      <c r="P39" s="95"/>
    </row>
    <row r="40" spans="1:25" x14ac:dyDescent="0.2">
      <c r="J40" s="95"/>
      <c r="K40" s="95"/>
      <c r="L40" s="95"/>
      <c r="M40" s="95"/>
      <c r="N40" s="95"/>
      <c r="O40" s="95"/>
      <c r="P40" s="95"/>
    </row>
    <row r="41" spans="1:25" x14ac:dyDescent="0.2">
      <c r="J41" s="95"/>
      <c r="K41" s="95"/>
      <c r="L41" s="95"/>
      <c r="M41" s="95"/>
      <c r="N41" s="95"/>
      <c r="O41" s="95"/>
      <c r="P41" s="95"/>
    </row>
    <row r="42" spans="1:25" x14ac:dyDescent="0.2">
      <c r="J42" s="95"/>
      <c r="K42" s="95"/>
      <c r="L42" s="95"/>
      <c r="M42" s="95"/>
      <c r="N42" s="95"/>
      <c r="O42" s="95"/>
      <c r="P42" s="95"/>
    </row>
    <row r="43" spans="1:25" x14ac:dyDescent="0.2">
      <c r="J43" s="95"/>
      <c r="K43" s="95"/>
      <c r="L43" s="95"/>
      <c r="M43" s="95"/>
      <c r="N43" s="95"/>
      <c r="O43" s="95"/>
      <c r="P43" s="95"/>
    </row>
    <row r="44" spans="1:25" x14ac:dyDescent="0.2">
      <c r="J44" s="95"/>
      <c r="K44" s="95"/>
      <c r="L44" s="95"/>
      <c r="M44" s="95"/>
      <c r="N44" s="95"/>
      <c r="O44" s="95"/>
      <c r="P44" s="95"/>
    </row>
    <row r="45" spans="1:25" x14ac:dyDescent="0.2">
      <c r="J45" s="95"/>
      <c r="K45" s="95"/>
      <c r="L45" s="95"/>
      <c r="M45" s="95"/>
      <c r="N45" s="95"/>
      <c r="O45" s="95"/>
      <c r="P45" s="95"/>
    </row>
    <row r="46" spans="1:25" x14ac:dyDescent="0.2">
      <c r="J46" s="95"/>
      <c r="K46" s="95"/>
      <c r="L46" s="95"/>
      <c r="M46" s="95"/>
      <c r="N46" s="95"/>
      <c r="O46" s="95"/>
      <c r="P46" s="95"/>
    </row>
    <row r="47" spans="1:25" x14ac:dyDescent="0.2">
      <c r="J47" s="95"/>
      <c r="K47" s="95"/>
      <c r="L47" s="95"/>
      <c r="M47" s="95"/>
      <c r="N47" s="95"/>
      <c r="O47" s="95"/>
      <c r="P47" s="95"/>
    </row>
    <row r="48" spans="1:25" x14ac:dyDescent="0.2">
      <c r="J48" s="95"/>
      <c r="K48" s="95"/>
      <c r="L48" s="95"/>
      <c r="M48" s="95"/>
      <c r="N48" s="95"/>
      <c r="O48" s="95"/>
      <c r="P48" s="95"/>
    </row>
    <row r="49" spans="10:16" x14ac:dyDescent="0.2">
      <c r="J49" s="95"/>
      <c r="K49" s="95"/>
      <c r="L49" s="95"/>
      <c r="M49" s="95"/>
      <c r="N49" s="95"/>
      <c r="O49" s="95"/>
      <c r="P49" s="95"/>
    </row>
    <row r="50" spans="10:16" x14ac:dyDescent="0.2">
      <c r="J50" s="95"/>
      <c r="K50" s="95"/>
      <c r="L50" s="95"/>
      <c r="M50" s="95"/>
      <c r="N50" s="95"/>
      <c r="O50" s="95"/>
      <c r="P50" s="95"/>
    </row>
    <row r="51" spans="10:16" x14ac:dyDescent="0.2">
      <c r="J51" s="95"/>
      <c r="K51" s="95"/>
      <c r="L51" s="95"/>
      <c r="M51" s="95"/>
      <c r="N51" s="95"/>
      <c r="O51" s="95"/>
      <c r="P51" s="95"/>
    </row>
    <row r="52" spans="10:16" x14ac:dyDescent="0.2">
      <c r="J52" s="95"/>
      <c r="K52" s="95"/>
      <c r="L52" s="95"/>
      <c r="M52" s="95"/>
      <c r="N52" s="95"/>
      <c r="O52" s="95"/>
      <c r="P52" s="95"/>
    </row>
    <row r="53" spans="10:16" x14ac:dyDescent="0.2">
      <c r="J53" s="95"/>
      <c r="K53" s="95"/>
      <c r="L53" s="95"/>
      <c r="M53" s="95"/>
      <c r="N53" s="95"/>
      <c r="O53" s="95"/>
      <c r="P53" s="95"/>
    </row>
    <row r="54" spans="10:16" x14ac:dyDescent="0.2">
      <c r="J54" s="95"/>
      <c r="K54" s="95"/>
      <c r="L54" s="95"/>
      <c r="M54" s="95"/>
      <c r="N54" s="95"/>
      <c r="O54" s="95"/>
      <c r="P54" s="95"/>
    </row>
    <row r="55" spans="10:16" x14ac:dyDescent="0.2">
      <c r="J55" s="95"/>
      <c r="K55" s="95"/>
      <c r="L55" s="95"/>
      <c r="M55" s="95"/>
      <c r="N55" s="95"/>
      <c r="O55" s="95"/>
      <c r="P55" s="95"/>
    </row>
    <row r="56" spans="10:16" x14ac:dyDescent="0.2">
      <c r="J56" s="95"/>
      <c r="K56" s="95"/>
      <c r="L56" s="95"/>
      <c r="M56" s="95"/>
      <c r="N56" s="95"/>
      <c r="O56" s="95"/>
      <c r="P56" s="95"/>
    </row>
    <row r="57" spans="10:16" x14ac:dyDescent="0.2">
      <c r="J57" s="95"/>
      <c r="K57" s="95"/>
      <c r="L57" s="95"/>
      <c r="M57" s="95"/>
      <c r="N57" s="95"/>
      <c r="O57" s="95"/>
      <c r="P57" s="95"/>
    </row>
    <row r="58" spans="10:16" x14ac:dyDescent="0.2">
      <c r="J58" s="95"/>
      <c r="K58" s="95"/>
      <c r="L58" s="95"/>
      <c r="M58" s="95"/>
      <c r="N58" s="95"/>
      <c r="O58" s="95"/>
      <c r="P58" s="95"/>
    </row>
    <row r="59" spans="10:16" x14ac:dyDescent="0.2">
      <c r="J59" s="95"/>
      <c r="K59" s="95"/>
      <c r="L59" s="95"/>
      <c r="M59" s="95"/>
      <c r="N59" s="95"/>
      <c r="O59" s="95"/>
      <c r="P59" s="95"/>
    </row>
    <row r="60" spans="10:16" x14ac:dyDescent="0.2">
      <c r="J60" s="95"/>
      <c r="K60" s="95"/>
      <c r="L60" s="95"/>
      <c r="M60" s="95"/>
      <c r="N60" s="95"/>
      <c r="O60" s="95"/>
      <c r="P60" s="95"/>
    </row>
    <row r="61" spans="10:16" x14ac:dyDescent="0.2">
      <c r="J61" s="95"/>
      <c r="K61" s="95"/>
      <c r="L61" s="95"/>
      <c r="M61" s="95"/>
      <c r="N61" s="95"/>
      <c r="O61" s="95"/>
      <c r="P61" s="95"/>
    </row>
    <row r="62" spans="10:16" x14ac:dyDescent="0.2">
      <c r="J62" s="95"/>
      <c r="K62" s="95"/>
      <c r="L62" s="95"/>
      <c r="M62" s="95"/>
      <c r="N62" s="95"/>
      <c r="O62" s="95"/>
      <c r="P62" s="95"/>
    </row>
    <row r="63" spans="10:16" x14ac:dyDescent="0.2">
      <c r="J63" s="95"/>
      <c r="K63" s="95"/>
      <c r="L63" s="95"/>
      <c r="M63" s="95"/>
      <c r="N63" s="95"/>
      <c r="O63" s="95"/>
      <c r="P63" s="95"/>
    </row>
    <row r="64" spans="10:16" x14ac:dyDescent="0.2">
      <c r="J64" s="95"/>
      <c r="K64" s="95"/>
      <c r="L64" s="95"/>
      <c r="M64" s="95"/>
      <c r="N64" s="95"/>
      <c r="O64" s="95"/>
      <c r="P64" s="95"/>
    </row>
    <row r="65" spans="10:16" x14ac:dyDescent="0.2">
      <c r="J65" s="95"/>
      <c r="K65" s="95"/>
      <c r="L65" s="95"/>
      <c r="M65" s="95"/>
      <c r="N65" s="95"/>
      <c r="O65" s="95"/>
      <c r="P65" s="95"/>
    </row>
    <row r="66" spans="10:16" x14ac:dyDescent="0.2">
      <c r="J66" s="95"/>
      <c r="K66" s="95"/>
      <c r="L66" s="95"/>
      <c r="M66" s="95"/>
      <c r="N66" s="95"/>
      <c r="O66" s="95"/>
      <c r="P66" s="95"/>
    </row>
    <row r="67" spans="10:16" x14ac:dyDescent="0.2">
      <c r="J67" s="95"/>
      <c r="K67" s="95"/>
      <c r="L67" s="95"/>
      <c r="M67" s="95"/>
      <c r="N67" s="95"/>
      <c r="O67" s="95"/>
      <c r="P67" s="95"/>
    </row>
    <row r="68" spans="10:16" x14ac:dyDescent="0.2">
      <c r="J68" s="95"/>
      <c r="K68" s="95"/>
      <c r="L68" s="95"/>
      <c r="M68" s="95"/>
      <c r="N68" s="95"/>
      <c r="O68" s="95"/>
      <c r="P68" s="95"/>
    </row>
    <row r="69" spans="10:16" x14ac:dyDescent="0.2">
      <c r="J69" s="95"/>
      <c r="K69" s="95"/>
      <c r="L69" s="95"/>
      <c r="M69" s="95"/>
      <c r="N69" s="95"/>
      <c r="O69" s="95"/>
      <c r="P69" s="95"/>
    </row>
    <row r="70" spans="10:16" x14ac:dyDescent="0.2">
      <c r="J70" s="95"/>
      <c r="K70" s="95"/>
      <c r="L70" s="95"/>
      <c r="M70" s="95"/>
      <c r="N70" s="95"/>
      <c r="O70" s="95"/>
      <c r="P70" s="95"/>
    </row>
    <row r="71" spans="10:16" x14ac:dyDescent="0.2">
      <c r="J71" s="95"/>
      <c r="K71" s="95"/>
      <c r="L71" s="95"/>
      <c r="M71" s="95"/>
      <c r="N71" s="95"/>
      <c r="O71" s="95"/>
      <c r="P71" s="95"/>
    </row>
    <row r="72" spans="10:16" x14ac:dyDescent="0.2">
      <c r="J72" s="95"/>
      <c r="K72" s="95"/>
      <c r="L72" s="95"/>
      <c r="M72" s="95"/>
      <c r="N72" s="95"/>
      <c r="O72" s="95"/>
      <c r="P72" s="95"/>
    </row>
    <row r="73" spans="10:16" x14ac:dyDescent="0.2">
      <c r="J73" s="95"/>
      <c r="K73" s="95"/>
      <c r="L73" s="95"/>
      <c r="M73" s="95"/>
      <c r="N73" s="95"/>
      <c r="O73" s="95"/>
      <c r="P73" s="95"/>
    </row>
    <row r="74" spans="10:16" x14ac:dyDescent="0.2">
      <c r="J74" s="95"/>
      <c r="K74" s="95"/>
      <c r="L74" s="95"/>
      <c r="M74" s="95"/>
      <c r="N74" s="95"/>
      <c r="O74" s="95"/>
      <c r="P74" s="95"/>
    </row>
    <row r="75" spans="10:16" x14ac:dyDescent="0.2">
      <c r="J75" s="95"/>
      <c r="K75" s="95"/>
      <c r="L75" s="95"/>
      <c r="M75" s="95"/>
      <c r="N75" s="95"/>
      <c r="O75" s="95"/>
      <c r="P75" s="95"/>
    </row>
    <row r="76" spans="10:16" x14ac:dyDescent="0.2">
      <c r="J76" s="95"/>
      <c r="K76" s="95"/>
      <c r="L76" s="95"/>
      <c r="M76" s="95"/>
      <c r="N76" s="95"/>
      <c r="O76" s="95"/>
      <c r="P76" s="95"/>
    </row>
  </sheetData>
  <mergeCells count="38">
    <mergeCell ref="B27:C27"/>
    <mergeCell ref="B28:C28"/>
    <mergeCell ref="A29:C29"/>
    <mergeCell ref="A6:X6"/>
    <mergeCell ref="A14:X14"/>
    <mergeCell ref="N17:O17"/>
    <mergeCell ref="P17:Q17"/>
    <mergeCell ref="R17:T17"/>
    <mergeCell ref="U17:U18"/>
    <mergeCell ref="V17:X17"/>
    <mergeCell ref="B18:C18"/>
    <mergeCell ref="D17:D18"/>
    <mergeCell ref="E17:E18"/>
    <mergeCell ref="F17:G17"/>
    <mergeCell ref="H17:I17"/>
    <mergeCell ref="A15:X15"/>
    <mergeCell ref="A17:C17"/>
    <mergeCell ref="J17:K17"/>
    <mergeCell ref="A1:X1"/>
    <mergeCell ref="A2:X2"/>
    <mergeCell ref="A3:X3"/>
    <mergeCell ref="A4:X4"/>
    <mergeCell ref="A5:X5"/>
    <mergeCell ref="L17:M17"/>
    <mergeCell ref="A35:C35"/>
    <mergeCell ref="U34:X34"/>
    <mergeCell ref="B19:C19"/>
    <mergeCell ref="B20:C20"/>
    <mergeCell ref="B21:C21"/>
    <mergeCell ref="B22:C22"/>
    <mergeCell ref="B23:C23"/>
    <mergeCell ref="B24:C24"/>
    <mergeCell ref="A34:C34"/>
    <mergeCell ref="B25:C25"/>
    <mergeCell ref="D35:F35"/>
    <mergeCell ref="K35:Y35"/>
    <mergeCell ref="D34:F34"/>
    <mergeCell ref="B26:C26"/>
  </mergeCells>
  <printOptions horizontalCentered="1"/>
  <pageMargins left="0.11811023622047245" right="0.11811023622047245" top="0.35433070866141736" bottom="0.35433070866141736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workbookViewId="0">
      <selection activeCell="U24" sqref="U24"/>
    </sheetView>
  </sheetViews>
  <sheetFormatPr baseColWidth="10" defaultRowHeight="12.75" x14ac:dyDescent="0.2"/>
  <cols>
    <col min="1" max="1" width="10.5703125" style="161" customWidth="1"/>
    <col min="2" max="2" width="8.140625" style="161" customWidth="1"/>
    <col min="3" max="3" width="30.85546875" style="161" customWidth="1"/>
    <col min="4" max="5" width="11.42578125" style="161"/>
    <col min="6" max="6" width="15" style="161" customWidth="1"/>
    <col min="7" max="7" width="11" style="161" customWidth="1"/>
    <col min="8" max="13" width="9.28515625" style="161" hidden="1" customWidth="1"/>
    <col min="14" max="15" width="9.28515625" style="161" customWidth="1"/>
    <col min="16" max="17" width="9.28515625" style="161" hidden="1" customWidth="1"/>
    <col min="18" max="20" width="9.28515625" style="161" customWidth="1"/>
    <col min="21" max="21" width="21.85546875" style="161" customWidth="1"/>
    <col min="22" max="24" width="8.85546875" style="161" customWidth="1"/>
    <col min="25" max="25" width="12.7109375" style="161" customWidth="1"/>
    <col min="26" max="16384" width="11.42578125" style="161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s="162" customFormat="1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s="162" customFormat="1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40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134</v>
      </c>
      <c r="C8" s="146" t="s">
        <v>529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6"/>
    </row>
    <row r="9" spans="1:24" x14ac:dyDescent="0.2">
      <c r="A9" s="144" t="s">
        <v>0</v>
      </c>
      <c r="B9" s="145">
        <v>6</v>
      </c>
      <c r="C9" s="146" t="s">
        <v>530</v>
      </c>
      <c r="D9" s="156"/>
      <c r="E9" s="163"/>
      <c r="F9" s="163"/>
      <c r="G9" s="163"/>
      <c r="H9" s="163"/>
      <c r="I9" s="163"/>
      <c r="J9" s="163"/>
      <c r="K9" s="163"/>
      <c r="L9" s="164"/>
      <c r="M9" s="164"/>
      <c r="N9" s="164"/>
      <c r="O9" s="164"/>
      <c r="P9" s="164"/>
      <c r="Q9" s="164"/>
      <c r="R9" s="164"/>
      <c r="S9" s="164"/>
      <c r="T9" s="164"/>
    </row>
    <row r="10" spans="1:24" x14ac:dyDescent="0.2">
      <c r="A10" s="144" t="s">
        <v>464</v>
      </c>
      <c r="B10" s="145">
        <v>1</v>
      </c>
      <c r="C10" s="146" t="s">
        <v>531</v>
      </c>
      <c r="D10" s="156"/>
      <c r="E10" s="163"/>
      <c r="F10" s="163"/>
      <c r="G10" s="163"/>
      <c r="H10" s="163"/>
      <c r="I10" s="163"/>
      <c r="J10" s="163"/>
      <c r="K10" s="163"/>
      <c r="L10" s="164"/>
      <c r="M10" s="164"/>
      <c r="N10" s="164"/>
      <c r="O10" s="164"/>
      <c r="P10" s="164"/>
      <c r="Q10" s="164"/>
      <c r="R10" s="164"/>
      <c r="S10" s="164"/>
      <c r="T10" s="164"/>
    </row>
    <row r="11" spans="1:24" x14ac:dyDescent="0.2">
      <c r="A11" s="144" t="s">
        <v>6</v>
      </c>
      <c r="B11" s="148">
        <v>16</v>
      </c>
      <c r="C11" s="146" t="s">
        <v>532</v>
      </c>
      <c r="D11" s="156"/>
      <c r="E11" s="163"/>
      <c r="F11" s="163"/>
      <c r="G11" s="163"/>
      <c r="H11" s="163"/>
      <c r="I11" s="163"/>
      <c r="J11" s="163"/>
      <c r="K11" s="163"/>
      <c r="L11" s="164"/>
      <c r="M11" s="164"/>
      <c r="N11" s="164"/>
      <c r="O11" s="164"/>
      <c r="P11" s="164"/>
      <c r="Q11" s="164"/>
      <c r="R11" s="164"/>
      <c r="S11" s="164"/>
      <c r="T11" s="164"/>
    </row>
    <row r="12" spans="1:24" x14ac:dyDescent="0.2">
      <c r="A12" s="144" t="s">
        <v>450</v>
      </c>
      <c r="B12" s="145">
        <v>1</v>
      </c>
      <c r="C12" s="146" t="s">
        <v>533</v>
      </c>
      <c r="D12" s="156"/>
      <c r="E12" s="163"/>
      <c r="F12" s="163"/>
      <c r="G12" s="163"/>
      <c r="H12" s="163"/>
      <c r="I12" s="163"/>
      <c r="J12" s="163"/>
      <c r="K12" s="163"/>
      <c r="L12" s="164"/>
      <c r="M12" s="164"/>
      <c r="N12" s="164"/>
      <c r="O12" s="164"/>
      <c r="P12" s="164"/>
      <c r="Q12" s="164"/>
      <c r="R12" s="164"/>
      <c r="S12" s="164"/>
      <c r="T12" s="164"/>
    </row>
    <row r="13" spans="1:24" x14ac:dyDescent="0.2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4"/>
      <c r="M13" s="164"/>
      <c r="N13" s="164"/>
      <c r="O13" s="164"/>
      <c r="P13" s="164"/>
      <c r="Q13" s="164"/>
      <c r="R13" s="164"/>
      <c r="S13" s="164"/>
      <c r="T13" s="164"/>
      <c r="U13" s="165"/>
      <c r="X13" s="164"/>
    </row>
    <row r="14" spans="1:24" x14ac:dyDescent="0.2">
      <c r="A14" s="388" t="s">
        <v>3</v>
      </c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</row>
    <row r="15" spans="1:24" ht="33" customHeight="1" x14ac:dyDescent="0.2">
      <c r="A15" s="389" t="s">
        <v>534</v>
      </c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</row>
    <row r="16" spans="1:24" x14ac:dyDescent="0.2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</row>
    <row r="17" spans="1:26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6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6" ht="45" customHeight="1" x14ac:dyDescent="0.2">
      <c r="A19" s="142">
        <v>1</v>
      </c>
      <c r="B19" s="381" t="s">
        <v>535</v>
      </c>
      <c r="C19" s="382"/>
      <c r="D19" s="141" t="s">
        <v>536</v>
      </c>
      <c r="E19" s="141">
        <v>40</v>
      </c>
      <c r="F19" s="17">
        <f>$F$25*E19/100</f>
        <v>661375.19999999995</v>
      </c>
      <c r="G19" s="17">
        <f>$G$25*E19/100</f>
        <v>642216.80000000005</v>
      </c>
      <c r="H19" s="166">
        <f t="shared" ref="H19:I24" si="0">J19+L19+N19+P19</f>
        <v>36</v>
      </c>
      <c r="I19" s="166">
        <f t="shared" si="0"/>
        <v>32</v>
      </c>
      <c r="J19" s="142">
        <v>12</v>
      </c>
      <c r="K19" s="167">
        <v>12</v>
      </c>
      <c r="L19" s="142">
        <v>12</v>
      </c>
      <c r="M19" s="166">
        <v>8</v>
      </c>
      <c r="N19" s="142">
        <v>12</v>
      </c>
      <c r="O19" s="166">
        <v>12</v>
      </c>
      <c r="P19" s="142"/>
      <c r="Q19" s="166"/>
      <c r="R19" s="13">
        <f t="shared" ref="R19:S24" si="1">J19+L19+N19+P19</f>
        <v>36</v>
      </c>
      <c r="S19" s="13">
        <f t="shared" si="1"/>
        <v>32</v>
      </c>
      <c r="T19" s="13">
        <f t="shared" ref="T19:T24" si="2">S19-R19</f>
        <v>-4</v>
      </c>
      <c r="U19" s="22"/>
      <c r="V19" s="5">
        <f>O19/N19*100</f>
        <v>100</v>
      </c>
      <c r="W19" s="5">
        <f>G19/F19*100</f>
        <v>97.10324789922575</v>
      </c>
      <c r="X19" s="168">
        <f>V19/W19*100</f>
        <v>102.98316705511283</v>
      </c>
      <c r="Y19" s="169" t="s">
        <v>291</v>
      </c>
      <c r="Z19" s="169"/>
    </row>
    <row r="20" spans="1:26" ht="45" customHeight="1" x14ac:dyDescent="0.2">
      <c r="A20" s="142">
        <v>2</v>
      </c>
      <c r="B20" s="381" t="s">
        <v>537</v>
      </c>
      <c r="C20" s="382"/>
      <c r="D20" s="141" t="s">
        <v>538</v>
      </c>
      <c r="E20" s="141">
        <v>15</v>
      </c>
      <c r="F20" s="17">
        <f>$F$25*E20/100</f>
        <v>248015.7</v>
      </c>
      <c r="G20" s="17">
        <f>$G$25*E20/100</f>
        <v>240831.3</v>
      </c>
      <c r="H20" s="166">
        <f t="shared" si="0"/>
        <v>930</v>
      </c>
      <c r="I20" s="166">
        <f t="shared" si="0"/>
        <v>1027</v>
      </c>
      <c r="J20" s="142">
        <v>15</v>
      </c>
      <c r="K20" s="167">
        <v>17</v>
      </c>
      <c r="L20" s="142">
        <v>900</v>
      </c>
      <c r="M20" s="166">
        <v>965</v>
      </c>
      <c r="N20" s="142">
        <v>15</v>
      </c>
      <c r="O20" s="166">
        <v>45</v>
      </c>
      <c r="P20" s="142"/>
      <c r="Q20" s="166"/>
      <c r="R20" s="13">
        <f t="shared" si="1"/>
        <v>930</v>
      </c>
      <c r="S20" s="13">
        <f t="shared" si="1"/>
        <v>1027</v>
      </c>
      <c r="T20" s="13">
        <f t="shared" si="2"/>
        <v>97</v>
      </c>
      <c r="U20" s="22" t="s">
        <v>1065</v>
      </c>
      <c r="V20" s="5">
        <f t="shared" ref="V20:V25" si="3">O20/N20*100</f>
        <v>300</v>
      </c>
      <c r="W20" s="5">
        <f t="shared" ref="W20:W25" si="4">G20/F20*100</f>
        <v>97.103247899225721</v>
      </c>
      <c r="X20" s="168">
        <f t="shared" ref="X20:X25" si="5">V20/W20*100</f>
        <v>308.94950116533863</v>
      </c>
      <c r="Y20" s="169" t="s">
        <v>291</v>
      </c>
      <c r="Z20" s="169"/>
    </row>
    <row r="21" spans="1:26" ht="45" customHeight="1" x14ac:dyDescent="0.2">
      <c r="A21" s="142">
        <v>3</v>
      </c>
      <c r="B21" s="381" t="s">
        <v>539</v>
      </c>
      <c r="C21" s="382"/>
      <c r="D21" s="141" t="s">
        <v>236</v>
      </c>
      <c r="E21" s="141">
        <v>5</v>
      </c>
      <c r="F21" s="17">
        <f>$F$25*E21/100</f>
        <v>82671.899999999994</v>
      </c>
      <c r="G21" s="17">
        <f>$G$25*E21/100</f>
        <v>80277.100000000006</v>
      </c>
      <c r="H21" s="166">
        <f t="shared" si="0"/>
        <v>1</v>
      </c>
      <c r="I21" s="166">
        <f t="shared" si="0"/>
        <v>0</v>
      </c>
      <c r="J21" s="142">
        <v>0</v>
      </c>
      <c r="K21" s="167">
        <v>0</v>
      </c>
      <c r="L21" s="142">
        <v>1</v>
      </c>
      <c r="M21" s="166">
        <v>0</v>
      </c>
      <c r="N21" s="142">
        <v>0</v>
      </c>
      <c r="O21" s="166">
        <v>0</v>
      </c>
      <c r="P21" s="142"/>
      <c r="Q21" s="166"/>
      <c r="R21" s="13">
        <f t="shared" si="1"/>
        <v>1</v>
      </c>
      <c r="S21" s="13">
        <f t="shared" si="1"/>
        <v>0</v>
      </c>
      <c r="T21" s="13">
        <f t="shared" si="2"/>
        <v>-1</v>
      </c>
      <c r="U21" s="22"/>
      <c r="V21" s="5" t="e">
        <f t="shared" si="3"/>
        <v>#DIV/0!</v>
      </c>
      <c r="W21" s="5">
        <f t="shared" si="4"/>
        <v>97.10324789922575</v>
      </c>
      <c r="X21" s="168" t="e">
        <f t="shared" si="5"/>
        <v>#DIV/0!</v>
      </c>
      <c r="Y21" s="169" t="s">
        <v>291</v>
      </c>
      <c r="Z21" s="169"/>
    </row>
    <row r="22" spans="1:26" ht="45" customHeight="1" x14ac:dyDescent="0.2">
      <c r="A22" s="142">
        <v>4</v>
      </c>
      <c r="B22" s="381" t="s">
        <v>540</v>
      </c>
      <c r="C22" s="382"/>
      <c r="D22" s="141" t="s">
        <v>536</v>
      </c>
      <c r="E22" s="141">
        <v>15</v>
      </c>
      <c r="F22" s="17">
        <f>$F$25*E22/100</f>
        <v>248015.7</v>
      </c>
      <c r="G22" s="17">
        <f>$G$25*E22/100</f>
        <v>240831.3</v>
      </c>
      <c r="H22" s="166">
        <f t="shared" si="0"/>
        <v>36</v>
      </c>
      <c r="I22" s="166">
        <f t="shared" si="0"/>
        <v>105</v>
      </c>
      <c r="J22" s="142">
        <v>12</v>
      </c>
      <c r="K22" s="167">
        <v>32</v>
      </c>
      <c r="L22" s="142">
        <v>12</v>
      </c>
      <c r="M22" s="166">
        <v>60</v>
      </c>
      <c r="N22" s="142">
        <v>12</v>
      </c>
      <c r="O22" s="166">
        <v>13</v>
      </c>
      <c r="P22" s="142"/>
      <c r="Q22" s="166"/>
      <c r="R22" s="13">
        <f t="shared" si="1"/>
        <v>36</v>
      </c>
      <c r="S22" s="13">
        <f t="shared" si="1"/>
        <v>105</v>
      </c>
      <c r="T22" s="13">
        <f t="shared" si="2"/>
        <v>69</v>
      </c>
      <c r="U22" s="22" t="s">
        <v>1066</v>
      </c>
      <c r="V22" s="5">
        <f t="shared" si="3"/>
        <v>108.33333333333333</v>
      </c>
      <c r="W22" s="5">
        <f t="shared" si="4"/>
        <v>97.103247899225721</v>
      </c>
      <c r="X22" s="168">
        <f t="shared" si="5"/>
        <v>111.56509764303892</v>
      </c>
      <c r="Y22" s="169" t="s">
        <v>291</v>
      </c>
      <c r="Z22" s="169"/>
    </row>
    <row r="23" spans="1:26" ht="45" customHeight="1" x14ac:dyDescent="0.2">
      <c r="A23" s="142">
        <v>5</v>
      </c>
      <c r="B23" s="381" t="s">
        <v>541</v>
      </c>
      <c r="C23" s="382"/>
      <c r="D23" s="141" t="s">
        <v>536</v>
      </c>
      <c r="E23" s="141">
        <v>25</v>
      </c>
      <c r="F23" s="17">
        <f>$F$25*E23/100</f>
        <v>413359.5</v>
      </c>
      <c r="G23" s="17">
        <f>$G$25*E23/100</f>
        <v>401385.5</v>
      </c>
      <c r="H23" s="166">
        <f t="shared" si="0"/>
        <v>11</v>
      </c>
      <c r="I23" s="166">
        <f t="shared" si="0"/>
        <v>14</v>
      </c>
      <c r="J23" s="142">
        <v>4</v>
      </c>
      <c r="K23" s="167">
        <v>6</v>
      </c>
      <c r="L23" s="142">
        <v>3</v>
      </c>
      <c r="M23" s="166">
        <v>4</v>
      </c>
      <c r="N23" s="142">
        <v>4</v>
      </c>
      <c r="O23" s="166">
        <v>4</v>
      </c>
      <c r="P23" s="142"/>
      <c r="Q23" s="166"/>
      <c r="R23" s="13">
        <f t="shared" si="1"/>
        <v>11</v>
      </c>
      <c r="S23" s="13">
        <f t="shared" si="1"/>
        <v>14</v>
      </c>
      <c r="T23" s="13">
        <f t="shared" si="2"/>
        <v>3</v>
      </c>
      <c r="U23" s="22"/>
      <c r="V23" s="5">
        <f t="shared" si="3"/>
        <v>100</v>
      </c>
      <c r="W23" s="5">
        <f t="shared" si="4"/>
        <v>97.103247899225735</v>
      </c>
      <c r="X23" s="168">
        <f t="shared" si="5"/>
        <v>102.98316705511286</v>
      </c>
      <c r="Y23" s="169" t="s">
        <v>291</v>
      </c>
      <c r="Z23" s="169"/>
    </row>
    <row r="24" spans="1:26" ht="45" customHeight="1" x14ac:dyDescent="0.2">
      <c r="A24" s="142"/>
      <c r="B24" s="381"/>
      <c r="C24" s="382"/>
      <c r="D24" s="141"/>
      <c r="E24" s="141"/>
      <c r="F24" s="17"/>
      <c r="G24" s="170"/>
      <c r="H24" s="166">
        <f t="shared" si="0"/>
        <v>0</v>
      </c>
      <c r="I24" s="166">
        <f t="shared" si="0"/>
        <v>0</v>
      </c>
      <c r="J24" s="142"/>
      <c r="K24" s="167"/>
      <c r="L24" s="142"/>
      <c r="M24" s="166"/>
      <c r="N24" s="142"/>
      <c r="O24" s="166"/>
      <c r="P24" s="142"/>
      <c r="Q24" s="166"/>
      <c r="R24" s="13">
        <f t="shared" si="1"/>
        <v>0</v>
      </c>
      <c r="S24" s="13">
        <f t="shared" si="1"/>
        <v>0</v>
      </c>
      <c r="T24" s="13">
        <f t="shared" si="2"/>
        <v>0</v>
      </c>
      <c r="U24" s="22"/>
      <c r="V24" s="5" t="e">
        <f t="shared" si="3"/>
        <v>#DIV/0!</v>
      </c>
      <c r="W24" s="5"/>
      <c r="X24" s="168"/>
      <c r="Y24" s="107" t="s">
        <v>291</v>
      </c>
    </row>
    <row r="25" spans="1:26" s="1" customFormat="1" ht="36.75" customHeight="1" x14ac:dyDescent="0.2">
      <c r="A25" s="298" t="s">
        <v>24</v>
      </c>
      <c r="B25" s="299"/>
      <c r="C25" s="300"/>
      <c r="D25" s="18"/>
      <c r="E25" s="18">
        <f>SUM(E19:E24)</f>
        <v>100</v>
      </c>
      <c r="F25" s="267">
        <f>SEGUIMIENTO!D16</f>
        <v>1653438</v>
      </c>
      <c r="G25" s="267">
        <f>SEGUIMIENTO!E16</f>
        <v>1605542</v>
      </c>
      <c r="H25" s="18">
        <f t="shared" ref="H25:T25" si="6">SUM(H19:H24)</f>
        <v>1014</v>
      </c>
      <c r="I25" s="18">
        <f t="shared" si="6"/>
        <v>1178</v>
      </c>
      <c r="J25" s="18">
        <f t="shared" si="6"/>
        <v>43</v>
      </c>
      <c r="K25" s="18">
        <f t="shared" si="6"/>
        <v>67</v>
      </c>
      <c r="L25" s="18">
        <f t="shared" si="6"/>
        <v>928</v>
      </c>
      <c r="M25" s="18">
        <f t="shared" si="6"/>
        <v>1037</v>
      </c>
      <c r="N25" s="18">
        <f t="shared" si="6"/>
        <v>43</v>
      </c>
      <c r="O25" s="18">
        <f t="shared" si="6"/>
        <v>74</v>
      </c>
      <c r="P25" s="18">
        <f t="shared" si="6"/>
        <v>0</v>
      </c>
      <c r="Q25" s="18">
        <f t="shared" si="6"/>
        <v>0</v>
      </c>
      <c r="R25" s="18">
        <f t="shared" si="6"/>
        <v>1014</v>
      </c>
      <c r="S25" s="18">
        <f t="shared" si="6"/>
        <v>1178</v>
      </c>
      <c r="T25" s="18">
        <f t="shared" si="6"/>
        <v>164</v>
      </c>
      <c r="U25" s="9"/>
      <c r="V25" s="5">
        <f t="shared" si="3"/>
        <v>172.09302325581396</v>
      </c>
      <c r="W25" s="5">
        <f t="shared" si="4"/>
        <v>97.103247899225735</v>
      </c>
      <c r="X25" s="168">
        <f t="shared" si="5"/>
        <v>177.2268456297291</v>
      </c>
    </row>
    <row r="26" spans="1:26" s="6" customFormat="1" ht="14.25" customHeight="1" x14ac:dyDescent="0.2">
      <c r="F26" s="10"/>
      <c r="N26" s="171"/>
    </row>
    <row r="27" spans="1:26" s="6" customFormat="1" ht="14.25" customHeight="1" x14ac:dyDescent="0.2">
      <c r="B27" s="11" t="s">
        <v>25</v>
      </c>
      <c r="F27" s="10"/>
      <c r="H27" s="6" t="s">
        <v>26</v>
      </c>
      <c r="N27" s="172"/>
    </row>
    <row r="28" spans="1:26" x14ac:dyDescent="0.2">
      <c r="J28" s="173"/>
      <c r="K28" s="173"/>
      <c r="L28" s="173"/>
      <c r="M28" s="173"/>
      <c r="N28" s="173"/>
      <c r="O28" s="173"/>
      <c r="P28" s="173"/>
    </row>
    <row r="29" spans="1:26" x14ac:dyDescent="0.2">
      <c r="J29" s="173"/>
      <c r="K29" s="173"/>
      <c r="L29" s="173"/>
      <c r="M29" s="173"/>
      <c r="N29" s="173"/>
      <c r="O29" s="173"/>
      <c r="P29" s="173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1"/>
      <c r="S30" s="1"/>
      <c r="T30" s="317"/>
      <c r="U30" s="317"/>
      <c r="V30" s="28"/>
    </row>
    <row r="31" spans="1:26" x14ac:dyDescent="0.2">
      <c r="A31" s="289" t="s">
        <v>57</v>
      </c>
      <c r="B31" s="289"/>
      <c r="C31" s="289"/>
      <c r="D31" s="6"/>
      <c r="E31" s="6"/>
      <c r="F31" s="6"/>
      <c r="G31" s="6"/>
      <c r="H31" s="287" t="s">
        <v>286</v>
      </c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</row>
    <row r="32" spans="1:26" x14ac:dyDescent="0.2">
      <c r="A32" s="287" t="s">
        <v>56</v>
      </c>
      <c r="B32" s="287"/>
      <c r="C32" s="287"/>
      <c r="D32" s="6"/>
      <c r="E32" s="6"/>
      <c r="F32" s="6"/>
      <c r="G32" s="6"/>
      <c r="H32" s="287" t="s">
        <v>116</v>
      </c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</row>
    <row r="33" spans="10:16" x14ac:dyDescent="0.2">
      <c r="J33" s="173"/>
      <c r="K33" s="173"/>
      <c r="L33" s="173"/>
      <c r="M33" s="173"/>
      <c r="N33" s="173"/>
      <c r="O33" s="173"/>
      <c r="P33" s="173"/>
    </row>
    <row r="34" spans="10:16" x14ac:dyDescent="0.2">
      <c r="J34" s="173"/>
      <c r="K34" s="173"/>
      <c r="L34" s="173"/>
      <c r="M34" s="173"/>
      <c r="N34" s="173"/>
      <c r="O34" s="173"/>
      <c r="P34" s="173"/>
    </row>
    <row r="35" spans="10:16" x14ac:dyDescent="0.2">
      <c r="J35" s="173"/>
      <c r="K35" s="173"/>
      <c r="L35" s="173"/>
      <c r="M35" s="173"/>
      <c r="N35" s="173"/>
      <c r="O35" s="173"/>
      <c r="P35" s="173"/>
    </row>
  </sheetData>
  <sheetProtection sheet="1" objects="1" scenarios="1"/>
  <mergeCells count="33">
    <mergeCell ref="T30:U30"/>
    <mergeCell ref="A31:C31"/>
    <mergeCell ref="H31:V31"/>
    <mergeCell ref="A32:C32"/>
    <mergeCell ref="H32:V32"/>
    <mergeCell ref="A25:C25"/>
    <mergeCell ref="P17:Q17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A6:X6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35433070866141736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opLeftCell="A8" workbookViewId="0">
      <selection activeCell="L8" sqref="L1:L1048576"/>
    </sheetView>
  </sheetViews>
  <sheetFormatPr baseColWidth="10" defaultRowHeight="12.75" x14ac:dyDescent="0.2"/>
  <cols>
    <col min="1" max="1" width="11.7109375" style="161" customWidth="1"/>
    <col min="2" max="2" width="6.85546875" style="161" customWidth="1"/>
    <col min="3" max="3" width="30.85546875" style="161" customWidth="1"/>
    <col min="4" max="5" width="11.42578125" style="161"/>
    <col min="6" max="6" width="12.7109375" style="161" customWidth="1"/>
    <col min="7" max="7" width="13.85546875" style="161" customWidth="1"/>
    <col min="8" max="11" width="9.28515625" style="161" hidden="1" customWidth="1"/>
    <col min="12" max="12" width="0.5703125" style="161" hidden="1" customWidth="1"/>
    <col min="13" max="13" width="8.85546875" style="161" hidden="1" customWidth="1"/>
    <col min="14" max="15" width="9.28515625" style="161" customWidth="1"/>
    <col min="16" max="17" width="9.28515625" style="161" hidden="1" customWidth="1"/>
    <col min="18" max="20" width="9.28515625" style="161" customWidth="1"/>
    <col min="21" max="21" width="20.7109375" style="161" customWidth="1"/>
    <col min="22" max="24" width="8.85546875" style="161" customWidth="1"/>
    <col min="25" max="25" width="11.28515625" style="161" customWidth="1"/>
    <col min="26" max="16384" width="11.42578125" style="161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t="12.75" hidden="1" customHeight="1" x14ac:dyDescent="0.2">
      <c r="A6" s="41" t="s">
        <v>60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134</v>
      </c>
      <c r="C8" s="146" t="s">
        <v>529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6"/>
      <c r="U8" s="26"/>
      <c r="X8" s="26"/>
    </row>
    <row r="9" spans="1:24" x14ac:dyDescent="0.2">
      <c r="A9" s="144" t="s">
        <v>0</v>
      </c>
      <c r="B9" s="145">
        <v>6</v>
      </c>
      <c r="C9" s="146" t="s">
        <v>530</v>
      </c>
      <c r="D9" s="156"/>
      <c r="E9" s="163"/>
      <c r="F9" s="163"/>
      <c r="G9" s="163"/>
      <c r="H9" s="163"/>
      <c r="I9" s="163"/>
      <c r="J9" s="163"/>
      <c r="K9" s="163"/>
      <c r="L9" s="164"/>
      <c r="M9" s="164"/>
      <c r="N9" s="164"/>
      <c r="O9" s="164"/>
      <c r="P9" s="164"/>
      <c r="Q9" s="164"/>
      <c r="R9" s="164"/>
      <c r="S9" s="164"/>
    </row>
    <row r="10" spans="1:24" x14ac:dyDescent="0.2">
      <c r="A10" s="144" t="s">
        <v>464</v>
      </c>
      <c r="B10" s="145">
        <v>2</v>
      </c>
      <c r="C10" s="146" t="s">
        <v>542</v>
      </c>
      <c r="D10" s="156"/>
      <c r="E10" s="163"/>
      <c r="F10" s="163"/>
      <c r="G10" s="163"/>
      <c r="H10" s="163"/>
      <c r="I10" s="163"/>
      <c r="J10" s="163"/>
      <c r="K10" s="163"/>
      <c r="L10" s="164"/>
      <c r="M10" s="164"/>
      <c r="N10" s="164"/>
      <c r="O10" s="164"/>
      <c r="P10" s="164"/>
      <c r="Q10" s="164"/>
      <c r="R10" s="164"/>
      <c r="S10" s="164"/>
    </row>
    <row r="11" spans="1:24" x14ac:dyDescent="0.2">
      <c r="A11" s="144" t="s">
        <v>6</v>
      </c>
      <c r="B11" s="148">
        <v>16</v>
      </c>
      <c r="C11" s="146" t="s">
        <v>532</v>
      </c>
      <c r="D11" s="156"/>
      <c r="E11" s="163"/>
      <c r="F11" s="163"/>
      <c r="G11" s="163"/>
      <c r="H11" s="163"/>
      <c r="I11" s="163"/>
      <c r="J11" s="163"/>
      <c r="K11" s="163"/>
      <c r="L11" s="164"/>
      <c r="M11" s="164"/>
      <c r="N11" s="164"/>
      <c r="O11" s="164"/>
      <c r="P11" s="164"/>
      <c r="Q11" s="164"/>
      <c r="R11" s="164"/>
      <c r="S11" s="164"/>
    </row>
    <row r="12" spans="1:24" x14ac:dyDescent="0.2">
      <c r="A12" s="144" t="s">
        <v>450</v>
      </c>
      <c r="B12" s="145">
        <v>5</v>
      </c>
      <c r="C12" s="146" t="s">
        <v>543</v>
      </c>
      <c r="D12" s="156"/>
      <c r="E12" s="163"/>
      <c r="F12" s="163"/>
      <c r="G12" s="163"/>
      <c r="H12" s="163"/>
      <c r="I12" s="163"/>
      <c r="J12" s="163"/>
      <c r="K12" s="163"/>
      <c r="L12" s="164"/>
      <c r="M12" s="164"/>
      <c r="N12" s="164"/>
      <c r="O12" s="164"/>
      <c r="P12" s="164"/>
      <c r="Q12" s="164"/>
      <c r="R12" s="164"/>
      <c r="S12" s="164"/>
    </row>
    <row r="13" spans="1:24" x14ac:dyDescent="0.2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4"/>
      <c r="M13" s="164"/>
      <c r="N13" s="164"/>
      <c r="O13" s="164"/>
      <c r="P13" s="164"/>
      <c r="Q13" s="164"/>
      <c r="R13" s="164"/>
      <c r="S13" s="164"/>
      <c r="U13" s="165"/>
      <c r="X13" s="26"/>
    </row>
    <row r="14" spans="1:24" x14ac:dyDescent="0.2">
      <c r="A14" s="388" t="s">
        <v>3</v>
      </c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</row>
    <row r="15" spans="1:24" ht="20.25" customHeight="1" x14ac:dyDescent="0.2">
      <c r="A15" s="389" t="s">
        <v>544</v>
      </c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</row>
    <row r="16" spans="1:24" ht="12.75" customHeight="1" x14ac:dyDescent="0.2">
      <c r="A16" s="290" t="s">
        <v>4</v>
      </c>
      <c r="B16" s="306"/>
      <c r="C16" s="291"/>
      <c r="D16" s="293" t="s">
        <v>7</v>
      </c>
      <c r="E16" s="293" t="s">
        <v>17</v>
      </c>
      <c r="F16" s="301" t="s">
        <v>18</v>
      </c>
      <c r="G16" s="302"/>
      <c r="H16" s="301" t="s">
        <v>19</v>
      </c>
      <c r="I16" s="302"/>
      <c r="J16" s="290" t="s">
        <v>13</v>
      </c>
      <c r="K16" s="291"/>
      <c r="L16" s="290" t="s">
        <v>9</v>
      </c>
      <c r="M16" s="291"/>
      <c r="N16" s="290" t="s">
        <v>12</v>
      </c>
      <c r="O16" s="291"/>
      <c r="P16" s="290" t="s">
        <v>14</v>
      </c>
      <c r="Q16" s="291"/>
      <c r="R16" s="288" t="s">
        <v>27</v>
      </c>
      <c r="S16" s="288"/>
      <c r="T16" s="288"/>
      <c r="U16" s="311" t="s">
        <v>28</v>
      </c>
      <c r="V16" s="301" t="s">
        <v>30</v>
      </c>
      <c r="W16" s="305"/>
      <c r="X16" s="302"/>
    </row>
    <row r="17" spans="1:26" ht="24" x14ac:dyDescent="0.2">
      <c r="A17" s="2" t="s">
        <v>16</v>
      </c>
      <c r="B17" s="288" t="s">
        <v>5</v>
      </c>
      <c r="C17" s="288"/>
      <c r="D17" s="294"/>
      <c r="E17" s="294"/>
      <c r="F17" s="8" t="s">
        <v>20</v>
      </c>
      <c r="G17" s="8" t="s">
        <v>21</v>
      </c>
      <c r="H17" s="8" t="s">
        <v>22</v>
      </c>
      <c r="I17" s="8" t="s">
        <v>23</v>
      </c>
      <c r="J17" s="3" t="s">
        <v>10</v>
      </c>
      <c r="K17" s="3" t="s">
        <v>11</v>
      </c>
      <c r="L17" s="3" t="s">
        <v>10</v>
      </c>
      <c r="M17" s="3" t="s">
        <v>11</v>
      </c>
      <c r="N17" s="3" t="s">
        <v>10</v>
      </c>
      <c r="O17" s="3" t="s">
        <v>11</v>
      </c>
      <c r="P17" s="3" t="s">
        <v>10</v>
      </c>
      <c r="Q17" s="3" t="s">
        <v>11</v>
      </c>
      <c r="R17" s="3" t="s">
        <v>10</v>
      </c>
      <c r="S17" s="3" t="s">
        <v>11</v>
      </c>
      <c r="T17" s="3" t="s">
        <v>29</v>
      </c>
      <c r="U17" s="311"/>
      <c r="V17" s="8" t="s">
        <v>31</v>
      </c>
      <c r="W17" s="8" t="s">
        <v>32</v>
      </c>
      <c r="X17" s="8" t="s">
        <v>33</v>
      </c>
    </row>
    <row r="18" spans="1:26" ht="39.75" customHeight="1" x14ac:dyDescent="0.2">
      <c r="A18" s="142">
        <v>1</v>
      </c>
      <c r="B18" s="381" t="s">
        <v>545</v>
      </c>
      <c r="C18" s="382"/>
      <c r="D18" s="141" t="s">
        <v>44</v>
      </c>
      <c r="E18" s="141">
        <v>25</v>
      </c>
      <c r="F18" s="17">
        <f>$F$23*E18/100</f>
        <v>336359.75</v>
      </c>
      <c r="G18" s="17">
        <f>$G$23*E18/100</f>
        <v>324630</v>
      </c>
      <c r="H18" s="174">
        <f t="shared" ref="H18:I22" si="0">J18+L18+N18+P18</f>
        <v>60</v>
      </c>
      <c r="I18" s="166">
        <f t="shared" si="0"/>
        <v>74</v>
      </c>
      <c r="J18" s="142">
        <v>20</v>
      </c>
      <c r="K18" s="167">
        <v>13</v>
      </c>
      <c r="L18" s="142">
        <v>20</v>
      </c>
      <c r="M18" s="166">
        <v>26</v>
      </c>
      <c r="N18" s="142">
        <v>20</v>
      </c>
      <c r="O18" s="175">
        <v>35</v>
      </c>
      <c r="P18" s="142"/>
      <c r="Q18" s="166"/>
      <c r="R18" s="13">
        <f t="shared" ref="R18:S22" si="1">J18+L18+N18+P18</f>
        <v>60</v>
      </c>
      <c r="S18" s="13">
        <f>K18+M18+O19+Q18</f>
        <v>47</v>
      </c>
      <c r="T18" s="13">
        <f>S18-R18</f>
        <v>-13</v>
      </c>
      <c r="U18" s="22" t="s">
        <v>1067</v>
      </c>
      <c r="V18" s="5">
        <f>O18/N18*100</f>
        <v>175</v>
      </c>
      <c r="W18" s="5">
        <f>G18/F18*100</f>
        <v>96.512736734998754</v>
      </c>
      <c r="X18" s="168">
        <f>V18/W18*100</f>
        <v>181.32321797122879</v>
      </c>
      <c r="Y18" s="169" t="s">
        <v>291</v>
      </c>
      <c r="Z18" s="169"/>
    </row>
    <row r="19" spans="1:26" ht="37.5" customHeight="1" x14ac:dyDescent="0.2">
      <c r="A19" s="142">
        <v>2</v>
      </c>
      <c r="B19" s="381" t="s">
        <v>546</v>
      </c>
      <c r="C19" s="382"/>
      <c r="D19" s="141" t="s">
        <v>236</v>
      </c>
      <c r="E19" s="141">
        <v>15</v>
      </c>
      <c r="F19" s="17">
        <f>$F$23*E19/100</f>
        <v>201815.85</v>
      </c>
      <c r="G19" s="17">
        <f>$G$23*E19/100</f>
        <v>194778</v>
      </c>
      <c r="H19" s="174">
        <f t="shared" si="0"/>
        <v>42</v>
      </c>
      <c r="I19" s="166">
        <f t="shared" si="0"/>
        <v>64</v>
      </c>
      <c r="J19" s="142">
        <v>14</v>
      </c>
      <c r="K19" s="167">
        <v>3</v>
      </c>
      <c r="L19" s="142">
        <v>14</v>
      </c>
      <c r="M19" s="166">
        <v>53</v>
      </c>
      <c r="N19" s="142">
        <v>14</v>
      </c>
      <c r="O19" s="166">
        <v>8</v>
      </c>
      <c r="P19" s="142"/>
      <c r="Q19" s="166"/>
      <c r="R19" s="13">
        <f t="shared" si="1"/>
        <v>42</v>
      </c>
      <c r="S19" s="13">
        <f>K19+M19+O20+Q19</f>
        <v>64</v>
      </c>
      <c r="T19" s="13">
        <f>S19-R19</f>
        <v>22</v>
      </c>
      <c r="U19" s="22" t="s">
        <v>1068</v>
      </c>
      <c r="V19" s="5">
        <f>O19/N19*100</f>
        <v>57.142857142857139</v>
      </c>
      <c r="W19" s="5">
        <f>G19/F19*100</f>
        <v>96.512736734998754</v>
      </c>
      <c r="X19" s="168">
        <f>V19/W19*100</f>
        <v>59.207581378360416</v>
      </c>
      <c r="Y19" s="169" t="s">
        <v>291</v>
      </c>
      <c r="Z19" s="169"/>
    </row>
    <row r="20" spans="1:26" ht="39.75" customHeight="1" x14ac:dyDescent="0.2">
      <c r="A20" s="142">
        <v>3</v>
      </c>
      <c r="B20" s="381" t="s">
        <v>547</v>
      </c>
      <c r="C20" s="382"/>
      <c r="D20" s="141" t="s">
        <v>44</v>
      </c>
      <c r="E20" s="141">
        <v>50</v>
      </c>
      <c r="F20" s="17">
        <f>$F$23*E20/100</f>
        <v>672719.5</v>
      </c>
      <c r="G20" s="17">
        <f>$G$23*E20/100</f>
        <v>649260</v>
      </c>
      <c r="H20" s="174">
        <f t="shared" si="0"/>
        <v>51</v>
      </c>
      <c r="I20" s="166">
        <f t="shared" si="0"/>
        <v>49</v>
      </c>
      <c r="J20" s="142">
        <v>17</v>
      </c>
      <c r="K20" s="167">
        <v>17</v>
      </c>
      <c r="L20" s="142">
        <v>17</v>
      </c>
      <c r="M20" s="166">
        <v>24</v>
      </c>
      <c r="N20" s="142">
        <v>17</v>
      </c>
      <c r="O20" s="166">
        <v>8</v>
      </c>
      <c r="P20" s="142"/>
      <c r="Q20" s="166"/>
      <c r="R20" s="13">
        <f t="shared" si="1"/>
        <v>51</v>
      </c>
      <c r="S20" s="13">
        <f t="shared" si="1"/>
        <v>49</v>
      </c>
      <c r="T20" s="13">
        <f>S20-R20</f>
        <v>-2</v>
      </c>
      <c r="U20" s="22" t="s">
        <v>1069</v>
      </c>
      <c r="V20" s="5">
        <f>O20/N20*100</f>
        <v>47.058823529411761</v>
      </c>
      <c r="W20" s="5">
        <f>G20/F20*100</f>
        <v>96.512736734998754</v>
      </c>
      <c r="X20" s="168">
        <f>V20/W20*100</f>
        <v>48.759184664532114</v>
      </c>
      <c r="Y20" s="169" t="s">
        <v>291</v>
      </c>
      <c r="Z20" s="169"/>
    </row>
    <row r="21" spans="1:26" ht="39.75" customHeight="1" x14ac:dyDescent="0.2">
      <c r="A21" s="142">
        <v>4</v>
      </c>
      <c r="B21" s="381" t="s">
        <v>548</v>
      </c>
      <c r="C21" s="382"/>
      <c r="D21" s="141" t="s">
        <v>549</v>
      </c>
      <c r="E21" s="141">
        <v>10</v>
      </c>
      <c r="F21" s="17">
        <f>$F$23*E21/100</f>
        <v>134543.9</v>
      </c>
      <c r="G21" s="17">
        <f>$G$23*E21/100</f>
        <v>129852</v>
      </c>
      <c r="H21" s="174">
        <f t="shared" si="0"/>
        <v>6</v>
      </c>
      <c r="I21" s="166">
        <f t="shared" si="0"/>
        <v>58</v>
      </c>
      <c r="J21" s="142">
        <v>2</v>
      </c>
      <c r="K21" s="167">
        <v>2</v>
      </c>
      <c r="L21" s="142">
        <v>2</v>
      </c>
      <c r="M21" s="166">
        <v>7</v>
      </c>
      <c r="N21" s="142">
        <v>2</v>
      </c>
      <c r="O21" s="166">
        <v>49</v>
      </c>
      <c r="P21" s="142"/>
      <c r="Q21" s="166"/>
      <c r="R21" s="13">
        <f t="shared" si="1"/>
        <v>6</v>
      </c>
      <c r="S21" s="13">
        <f t="shared" si="1"/>
        <v>58</v>
      </c>
      <c r="T21" s="13">
        <f>S21-R21</f>
        <v>52</v>
      </c>
      <c r="U21" s="22" t="s">
        <v>1070</v>
      </c>
      <c r="V21" s="5">
        <f>O21/N21*100</f>
        <v>2450</v>
      </c>
      <c r="W21" s="5">
        <f>G21/F21*100</f>
        <v>96.512736734998768</v>
      </c>
      <c r="X21" s="168">
        <f>V21/W21*100</f>
        <v>2538.5250515972029</v>
      </c>
      <c r="Y21" s="169" t="s">
        <v>291</v>
      </c>
      <c r="Z21" s="169"/>
    </row>
    <row r="22" spans="1:26" ht="31.5" customHeight="1" x14ac:dyDescent="0.2">
      <c r="A22" s="142"/>
      <c r="B22" s="381"/>
      <c r="C22" s="382"/>
      <c r="D22" s="141"/>
      <c r="E22" s="141"/>
      <c r="F22" s="170"/>
      <c r="G22" s="170"/>
      <c r="H22" s="174">
        <f t="shared" si="0"/>
        <v>0</v>
      </c>
      <c r="I22" s="166">
        <f t="shared" si="0"/>
        <v>0</v>
      </c>
      <c r="J22" s="142"/>
      <c r="K22" s="167"/>
      <c r="L22" s="142"/>
      <c r="M22" s="166"/>
      <c r="N22" s="142"/>
      <c r="O22" s="166"/>
      <c r="P22" s="142"/>
      <c r="Q22" s="166"/>
      <c r="R22" s="13">
        <f t="shared" si="1"/>
        <v>0</v>
      </c>
      <c r="S22" s="13">
        <f t="shared" si="1"/>
        <v>0</v>
      </c>
      <c r="T22" s="13">
        <f>S22-R22</f>
        <v>0</v>
      </c>
      <c r="U22" s="58"/>
      <c r="V22" s="5">
        <v>0</v>
      </c>
      <c r="W22" s="5"/>
      <c r="X22" s="168"/>
    </row>
    <row r="23" spans="1:26" s="1" customFormat="1" ht="36.75" customHeight="1" x14ac:dyDescent="0.2">
      <c r="A23" s="298" t="s">
        <v>24</v>
      </c>
      <c r="B23" s="299"/>
      <c r="C23" s="300"/>
      <c r="D23" s="18"/>
      <c r="E23" s="18">
        <f>SUM(E18:E22)</f>
        <v>100</v>
      </c>
      <c r="F23" s="19">
        <f>SEGUIMIENTO!D17</f>
        <v>1345439</v>
      </c>
      <c r="G23" s="19">
        <f>SEGUIMIENTO!E17</f>
        <v>1298520</v>
      </c>
      <c r="H23" s="18">
        <f t="shared" ref="H23:N23" si="2">SUM(H18:H22)</f>
        <v>159</v>
      </c>
      <c r="I23" s="18">
        <f t="shared" si="2"/>
        <v>245</v>
      </c>
      <c r="J23" s="18">
        <f t="shared" si="2"/>
        <v>53</v>
      </c>
      <c r="K23" s="18">
        <f t="shared" si="2"/>
        <v>35</v>
      </c>
      <c r="L23" s="18">
        <f t="shared" si="2"/>
        <v>53</v>
      </c>
      <c r="M23" s="18">
        <f t="shared" si="2"/>
        <v>110</v>
      </c>
      <c r="N23" s="18">
        <f t="shared" si="2"/>
        <v>53</v>
      </c>
      <c r="O23" s="18">
        <f>SUM(O19:O22)</f>
        <v>65</v>
      </c>
      <c r="P23" s="18">
        <f>SUM(P18:P22)</f>
        <v>0</v>
      </c>
      <c r="Q23" s="18">
        <f>SUM(Q18:Q22)</f>
        <v>0</v>
      </c>
      <c r="R23" s="18">
        <f>SUM(R18:R22)</f>
        <v>159</v>
      </c>
      <c r="S23" s="18">
        <f>SUM(S18:S22)</f>
        <v>218</v>
      </c>
      <c r="T23" s="18">
        <f>SUM(T18:T22)</f>
        <v>59</v>
      </c>
      <c r="U23" s="9"/>
      <c r="V23" s="5">
        <f>O23/N23*100</f>
        <v>122.64150943396226</v>
      </c>
      <c r="W23" s="5">
        <f>G23/F23*100</f>
        <v>96.512736734998754</v>
      </c>
      <c r="X23" s="168">
        <f>V23/W23*100</f>
        <v>127.07287512808487</v>
      </c>
    </row>
    <row r="24" spans="1:26" s="6" customFormat="1" ht="14.25" customHeight="1" x14ac:dyDescent="0.2">
      <c r="B24" s="11" t="s">
        <v>25</v>
      </c>
      <c r="F24" s="10"/>
      <c r="H24" s="6" t="s">
        <v>26</v>
      </c>
    </row>
    <row r="25" spans="1:26" x14ac:dyDescent="0.2">
      <c r="J25" s="173"/>
      <c r="K25" s="173"/>
      <c r="L25" s="173"/>
      <c r="M25" s="173"/>
      <c r="N25" s="176" t="s">
        <v>291</v>
      </c>
      <c r="O25" s="173"/>
      <c r="P25" s="173"/>
    </row>
    <row r="26" spans="1:26" x14ac:dyDescent="0.2">
      <c r="J26" s="173"/>
      <c r="K26" s="173"/>
      <c r="L26" s="173"/>
      <c r="M26" s="173"/>
      <c r="N26" s="173"/>
      <c r="O26" s="173"/>
      <c r="P26" s="173"/>
    </row>
    <row r="27" spans="1:26" x14ac:dyDescent="0.2">
      <c r="J27" s="173"/>
      <c r="K27" s="173"/>
      <c r="L27" s="173"/>
      <c r="M27" s="173"/>
      <c r="N27" s="173"/>
      <c r="O27" s="173"/>
      <c r="P27" s="173"/>
    </row>
    <row r="28" spans="1:26" x14ac:dyDescent="0.2">
      <c r="J28" s="173"/>
      <c r="K28" s="173"/>
      <c r="L28" s="173"/>
      <c r="M28" s="173"/>
      <c r="N28" s="173"/>
      <c r="O28" s="173"/>
      <c r="P28" s="173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50"/>
      <c r="S29" s="50"/>
      <c r="T29" s="317"/>
      <c r="U29" s="317"/>
      <c r="V29" s="6"/>
    </row>
    <row r="30" spans="1:26" x14ac:dyDescent="0.2">
      <c r="A30" s="289" t="s">
        <v>57</v>
      </c>
      <c r="B30" s="289"/>
      <c r="C30" s="289"/>
      <c r="D30" s="6"/>
      <c r="E30" s="6"/>
      <c r="F30" s="6"/>
      <c r="G30" s="6"/>
      <c r="H30" s="287" t="s">
        <v>286</v>
      </c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</row>
    <row r="31" spans="1:26" x14ac:dyDescent="0.2">
      <c r="A31" s="287" t="s">
        <v>56</v>
      </c>
      <c r="B31" s="287"/>
      <c r="C31" s="287"/>
      <c r="D31" s="6"/>
      <c r="E31" s="6"/>
      <c r="F31" s="6"/>
      <c r="G31" s="6"/>
      <c r="H31" s="287" t="s">
        <v>116</v>
      </c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</row>
    <row r="32" spans="1:26" x14ac:dyDescent="0.2">
      <c r="J32" s="173"/>
      <c r="K32" s="173"/>
      <c r="L32" s="173"/>
      <c r="M32" s="173"/>
      <c r="N32" s="173"/>
      <c r="O32" s="173"/>
      <c r="P32" s="173"/>
    </row>
  </sheetData>
  <mergeCells count="31">
    <mergeCell ref="B18:C18"/>
    <mergeCell ref="B19:C19"/>
    <mergeCell ref="A31:C31"/>
    <mergeCell ref="H31:V31"/>
    <mergeCell ref="B20:C20"/>
    <mergeCell ref="B21:C21"/>
    <mergeCell ref="B22:C22"/>
    <mergeCell ref="A23:C23"/>
    <mergeCell ref="T29:U29"/>
    <mergeCell ref="A30:C30"/>
    <mergeCell ref="H30:V30"/>
    <mergeCell ref="A14:X14"/>
    <mergeCell ref="A15:X15"/>
    <mergeCell ref="A16:C16"/>
    <mergeCell ref="D16:D17"/>
    <mergeCell ref="E16:E17"/>
    <mergeCell ref="F16:G16"/>
    <mergeCell ref="H16:I16"/>
    <mergeCell ref="J16:K16"/>
    <mergeCell ref="L16:M16"/>
    <mergeCell ref="N16:O16"/>
    <mergeCell ref="P16:Q16"/>
    <mergeCell ref="R16:T16"/>
    <mergeCell ref="U16:U17"/>
    <mergeCell ref="V16:X16"/>
    <mergeCell ref="B17:C17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opLeftCell="A2" workbookViewId="0">
      <selection activeCell="U19" sqref="U19:U24"/>
    </sheetView>
  </sheetViews>
  <sheetFormatPr baseColWidth="10" defaultRowHeight="12.75" x14ac:dyDescent="0.2"/>
  <cols>
    <col min="1" max="1" width="14.42578125" style="161" customWidth="1"/>
    <col min="2" max="2" width="7.5703125" style="161" customWidth="1"/>
    <col min="3" max="3" width="30.85546875" style="161" customWidth="1"/>
    <col min="4" max="4" width="11.7109375" style="161" customWidth="1"/>
    <col min="5" max="5" width="14" style="161" customWidth="1"/>
    <col min="6" max="6" width="12.85546875" style="161" customWidth="1"/>
    <col min="7" max="7" width="12.42578125" style="161" customWidth="1"/>
    <col min="8" max="8" width="10.140625" style="161" hidden="1" customWidth="1"/>
    <col min="9" max="9" width="8.85546875" style="161" hidden="1" customWidth="1"/>
    <col min="10" max="10" width="10.85546875" style="161" hidden="1" customWidth="1"/>
    <col min="11" max="11" width="8.85546875" style="161" hidden="1" customWidth="1"/>
    <col min="12" max="12" width="11" style="161" hidden="1" customWidth="1"/>
    <col min="13" max="13" width="8.85546875" style="161" hidden="1" customWidth="1"/>
    <col min="14" max="14" width="10.28515625" style="161" customWidth="1"/>
    <col min="15" max="15" width="8.85546875" style="161" customWidth="1"/>
    <col min="16" max="16" width="10.28515625" style="161" hidden="1" customWidth="1"/>
    <col min="17" max="17" width="8.85546875" style="161" hidden="1" customWidth="1"/>
    <col min="18" max="18" width="11.140625" style="161" customWidth="1"/>
    <col min="19" max="20" width="8.85546875" style="161" customWidth="1"/>
    <col min="21" max="21" width="24" style="161" customWidth="1"/>
    <col min="22" max="24" width="8.85546875" style="161" customWidth="1"/>
    <col min="25" max="25" width="11.5703125" style="161" customWidth="1"/>
    <col min="26" max="16384" width="11.42578125" style="161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297" t="s">
        <v>52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</row>
    <row r="4" spans="1:24" hidden="1" x14ac:dyDescent="0.2">
      <c r="A4" s="297" t="s">
        <v>53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</row>
    <row r="5" spans="1:24" x14ac:dyDescent="0.2">
      <c r="A5" s="297" t="s">
        <v>54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</row>
    <row r="6" spans="1:24" hidden="1" x14ac:dyDescent="0.2">
      <c r="A6" s="297" t="s">
        <v>60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</row>
    <row r="7" spans="1:24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ht="15.75" x14ac:dyDescent="0.2">
      <c r="A8" s="177" t="s">
        <v>461</v>
      </c>
      <c r="B8" s="178">
        <v>134</v>
      </c>
      <c r="C8" t="s">
        <v>529</v>
      </c>
      <c r="D8" s="17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07"/>
      <c r="S8" s="107"/>
      <c r="T8" s="107"/>
      <c r="U8" s="107"/>
      <c r="V8" s="107"/>
      <c r="W8" s="107"/>
      <c r="X8" s="107"/>
    </row>
    <row r="9" spans="1:24" ht="15.75" x14ac:dyDescent="0.2">
      <c r="A9" s="177" t="s">
        <v>0</v>
      </c>
      <c r="B9" s="178">
        <v>6</v>
      </c>
      <c r="C9" t="s">
        <v>530</v>
      </c>
      <c r="D9" s="179"/>
      <c r="E9" s="163"/>
      <c r="F9" s="163"/>
      <c r="G9" s="163"/>
      <c r="H9" s="163"/>
      <c r="I9" s="163"/>
      <c r="J9" s="163"/>
      <c r="K9" s="163"/>
      <c r="L9" s="164"/>
      <c r="M9" s="164"/>
      <c r="N9" s="164"/>
      <c r="O9" s="164"/>
      <c r="P9" s="164"/>
      <c r="Q9" s="164"/>
      <c r="R9" s="107"/>
      <c r="S9" s="107"/>
      <c r="T9" s="107"/>
      <c r="U9" s="107"/>
      <c r="V9" s="107"/>
      <c r="W9" s="107"/>
      <c r="X9" s="107"/>
    </row>
    <row r="10" spans="1:24" ht="15.75" x14ac:dyDescent="0.2">
      <c r="A10" s="177" t="s">
        <v>464</v>
      </c>
      <c r="B10" s="178">
        <v>4</v>
      </c>
      <c r="C10" t="s">
        <v>550</v>
      </c>
      <c r="D10" s="179"/>
      <c r="E10" s="163"/>
      <c r="F10" s="163"/>
      <c r="G10" s="163"/>
      <c r="H10" s="163"/>
      <c r="I10" s="163"/>
      <c r="J10" s="163"/>
      <c r="K10" s="163"/>
      <c r="L10" s="164"/>
      <c r="M10" s="164"/>
      <c r="N10" s="164"/>
      <c r="O10" s="164"/>
      <c r="P10" s="164"/>
      <c r="Q10" s="164"/>
      <c r="R10" s="107"/>
      <c r="S10" s="107"/>
      <c r="T10" s="107"/>
      <c r="U10" s="107"/>
      <c r="V10" s="107"/>
      <c r="W10" s="107"/>
      <c r="X10" s="107"/>
    </row>
    <row r="11" spans="1:24" ht="15.75" x14ac:dyDescent="0.2">
      <c r="A11" s="177" t="s">
        <v>6</v>
      </c>
      <c r="B11" s="180">
        <v>16</v>
      </c>
      <c r="C11" t="s">
        <v>532</v>
      </c>
      <c r="D11" s="179"/>
      <c r="E11" s="163"/>
      <c r="F11" s="163"/>
      <c r="G11" s="163"/>
      <c r="H11" s="163"/>
      <c r="I11" s="163"/>
      <c r="J11" s="163"/>
      <c r="K11" s="163"/>
      <c r="L11" s="164"/>
      <c r="M11" s="164"/>
      <c r="N11" s="164"/>
      <c r="O11" s="164"/>
      <c r="P11" s="164"/>
      <c r="Q11" s="164"/>
      <c r="R11" s="107"/>
      <c r="S11" s="107"/>
      <c r="T11" s="107"/>
      <c r="U11" s="107"/>
      <c r="V11" s="107"/>
      <c r="W11" s="107"/>
      <c r="X11" s="107"/>
    </row>
    <row r="12" spans="1:24" ht="15.75" x14ac:dyDescent="0.2">
      <c r="A12" s="177" t="s">
        <v>450</v>
      </c>
      <c r="B12" s="178">
        <v>8</v>
      </c>
      <c r="C12" t="s">
        <v>551</v>
      </c>
      <c r="D12" s="179"/>
      <c r="E12" s="163"/>
      <c r="F12" s="163"/>
      <c r="G12" s="163"/>
      <c r="H12" s="163"/>
      <c r="I12" s="163"/>
      <c r="J12" s="163"/>
      <c r="K12" s="163"/>
      <c r="L12" s="164"/>
      <c r="M12" s="164"/>
      <c r="N12" s="164"/>
      <c r="O12" s="164"/>
      <c r="P12" s="164"/>
      <c r="Q12" s="164"/>
      <c r="R12" s="107"/>
      <c r="S12" s="107"/>
      <c r="T12" s="107"/>
      <c r="U12" s="107"/>
      <c r="V12" s="107"/>
      <c r="W12" s="107"/>
      <c r="X12" s="107"/>
    </row>
    <row r="13" spans="1:24" x14ac:dyDescent="0.2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4"/>
      <c r="M13" s="164"/>
      <c r="N13" s="164"/>
      <c r="O13" s="164"/>
      <c r="P13" s="164"/>
      <c r="Q13" s="164"/>
      <c r="U13" s="165"/>
      <c r="X13" s="165"/>
    </row>
    <row r="14" spans="1:24" x14ac:dyDescent="0.2">
      <c r="A14" s="390" t="s">
        <v>3</v>
      </c>
      <c r="B14" s="390"/>
      <c r="C14" s="390"/>
      <c r="D14" s="390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0"/>
      <c r="P14" s="390"/>
      <c r="Q14" s="390"/>
      <c r="R14" s="390"/>
      <c r="S14" s="390"/>
      <c r="T14" s="390"/>
      <c r="U14" s="390"/>
      <c r="V14" s="390"/>
      <c r="W14" s="390"/>
      <c r="X14" s="390"/>
    </row>
    <row r="15" spans="1:24" ht="27.75" customHeight="1" x14ac:dyDescent="0.2">
      <c r="A15" s="391" t="s">
        <v>552</v>
      </c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</row>
    <row r="16" spans="1:24" x14ac:dyDescent="0.2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</row>
    <row r="17" spans="1:26" ht="12.75" customHeight="1" x14ac:dyDescent="0.2">
      <c r="A17" s="368" t="s">
        <v>4</v>
      </c>
      <c r="B17" s="374"/>
      <c r="C17" s="369"/>
      <c r="D17" s="364" t="s">
        <v>7</v>
      </c>
      <c r="E17" s="364" t="s">
        <v>17</v>
      </c>
      <c r="F17" s="366" t="s">
        <v>18</v>
      </c>
      <c r="G17" s="367"/>
      <c r="H17" s="366" t="s">
        <v>19</v>
      </c>
      <c r="I17" s="367"/>
      <c r="J17" s="368" t="s">
        <v>13</v>
      </c>
      <c r="K17" s="369"/>
      <c r="L17" s="368" t="s">
        <v>9</v>
      </c>
      <c r="M17" s="369"/>
      <c r="N17" s="368" t="s">
        <v>12</v>
      </c>
      <c r="O17" s="369"/>
      <c r="P17" s="368" t="s">
        <v>14</v>
      </c>
      <c r="Q17" s="369"/>
      <c r="R17" s="311" t="s">
        <v>27</v>
      </c>
      <c r="S17" s="311"/>
      <c r="T17" s="311"/>
      <c r="U17" s="311" t="s">
        <v>28</v>
      </c>
      <c r="V17" s="366" t="s">
        <v>30</v>
      </c>
      <c r="W17" s="370"/>
      <c r="X17" s="367"/>
    </row>
    <row r="18" spans="1:26" ht="24.75" customHeight="1" x14ac:dyDescent="0.2">
      <c r="A18" s="37" t="s">
        <v>16</v>
      </c>
      <c r="B18" s="311" t="s">
        <v>5</v>
      </c>
      <c r="C18" s="311"/>
      <c r="D18" s="365"/>
      <c r="E18" s="365"/>
      <c r="F18" s="103" t="s">
        <v>20</v>
      </c>
      <c r="G18" s="103" t="s">
        <v>21</v>
      </c>
      <c r="H18" s="103" t="s">
        <v>22</v>
      </c>
      <c r="I18" s="103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103" t="s">
        <v>31</v>
      </c>
      <c r="W18" s="103" t="s">
        <v>32</v>
      </c>
      <c r="X18" s="103" t="s">
        <v>33</v>
      </c>
    </row>
    <row r="19" spans="1:26" ht="45" customHeight="1" x14ac:dyDescent="0.2">
      <c r="A19" s="142">
        <v>1</v>
      </c>
      <c r="B19" s="381" t="s">
        <v>553</v>
      </c>
      <c r="C19" s="382"/>
      <c r="D19" s="141" t="s">
        <v>145</v>
      </c>
      <c r="E19" s="141">
        <v>35</v>
      </c>
      <c r="F19" s="17">
        <f>$F$25*E19/100</f>
        <v>239856.75</v>
      </c>
      <c r="G19" s="17">
        <f>$G$25*E19/100</f>
        <v>229404</v>
      </c>
      <c r="H19" s="174">
        <f t="shared" ref="H19:I24" si="0">J19+L19+N19+P19</f>
        <v>2100</v>
      </c>
      <c r="I19" s="166">
        <f t="shared" si="0"/>
        <v>2353</v>
      </c>
      <c r="J19" s="142">
        <v>700</v>
      </c>
      <c r="K19" s="167">
        <v>928</v>
      </c>
      <c r="L19" s="142">
        <v>700</v>
      </c>
      <c r="M19" s="166">
        <v>591</v>
      </c>
      <c r="N19" s="142">
        <v>700</v>
      </c>
      <c r="O19" s="166">
        <v>834</v>
      </c>
      <c r="P19" s="142"/>
      <c r="Q19" s="166"/>
      <c r="R19" s="13">
        <f>J19+L19+N19+P19</f>
        <v>2100</v>
      </c>
      <c r="S19" s="13">
        <f>K19+M19+O19+Q19</f>
        <v>2353</v>
      </c>
      <c r="T19" s="13">
        <f>S19-R19</f>
        <v>253</v>
      </c>
      <c r="U19" s="22" t="s">
        <v>1071</v>
      </c>
      <c r="V19" s="5">
        <f>O19/N19*100</f>
        <v>119.14285714285715</v>
      </c>
      <c r="W19" s="5">
        <f>G19/F19*100</f>
        <v>95.642086370302266</v>
      </c>
      <c r="X19" s="168">
        <f>V19/W19*100</f>
        <v>124.57157896113409</v>
      </c>
      <c r="Y19" s="169"/>
      <c r="Z19" s="169"/>
    </row>
    <row r="20" spans="1:26" ht="45" customHeight="1" x14ac:dyDescent="0.2">
      <c r="A20" s="142">
        <v>2</v>
      </c>
      <c r="B20" s="381" t="s">
        <v>554</v>
      </c>
      <c r="C20" s="382"/>
      <c r="D20" s="141" t="s">
        <v>145</v>
      </c>
      <c r="E20" s="141">
        <v>40</v>
      </c>
      <c r="F20" s="17">
        <f>$F$25*E20/100</f>
        <v>274122</v>
      </c>
      <c r="G20" s="17">
        <f>$G$25*E20/100</f>
        <v>262176</v>
      </c>
      <c r="H20" s="174">
        <f t="shared" si="0"/>
        <v>4500</v>
      </c>
      <c r="I20" s="166">
        <f t="shared" si="0"/>
        <v>3022</v>
      </c>
      <c r="J20" s="142">
        <v>1500</v>
      </c>
      <c r="K20" s="167">
        <v>2108</v>
      </c>
      <c r="L20" s="142">
        <v>1500</v>
      </c>
      <c r="M20" s="166">
        <v>638</v>
      </c>
      <c r="N20" s="142">
        <v>1500</v>
      </c>
      <c r="O20" s="166">
        <v>276</v>
      </c>
      <c r="P20" s="142"/>
      <c r="Q20" s="166"/>
      <c r="R20" s="13">
        <f t="shared" ref="R20:S25" si="1">J20+L20+N20+P20</f>
        <v>4500</v>
      </c>
      <c r="S20" s="13">
        <f t="shared" si="1"/>
        <v>3022</v>
      </c>
      <c r="T20" s="13">
        <f t="shared" ref="T20:T25" si="2">S20-R20</f>
        <v>-1478</v>
      </c>
      <c r="U20" s="22" t="s">
        <v>1072</v>
      </c>
      <c r="V20" s="5">
        <f t="shared" ref="V20:V25" si="3">O20/N20*100</f>
        <v>18.399999999999999</v>
      </c>
      <c r="W20" s="5">
        <f t="shared" ref="W20:W25" si="4">G20/F20*100</f>
        <v>95.642086370302266</v>
      </c>
      <c r="X20" s="168">
        <f t="shared" ref="X20:X25" si="5">V20/W20*100</f>
        <v>19.238392530208714</v>
      </c>
      <c r="Y20" s="169"/>
      <c r="Z20" s="169"/>
    </row>
    <row r="21" spans="1:26" ht="45" customHeight="1" x14ac:dyDescent="0.2">
      <c r="A21" s="142">
        <v>3</v>
      </c>
      <c r="B21" s="381" t="s">
        <v>555</v>
      </c>
      <c r="C21" s="382"/>
      <c r="D21" s="141" t="s">
        <v>143</v>
      </c>
      <c r="E21" s="141">
        <v>25</v>
      </c>
      <c r="F21" s="17">
        <f>$F$25*E21/100</f>
        <v>171326.25</v>
      </c>
      <c r="G21" s="17">
        <f>$G$25*E21/100</f>
        <v>163860</v>
      </c>
      <c r="H21" s="174">
        <f t="shared" si="0"/>
        <v>30</v>
      </c>
      <c r="I21" s="166">
        <f t="shared" si="0"/>
        <v>19</v>
      </c>
      <c r="J21" s="142">
        <v>10</v>
      </c>
      <c r="K21" s="167">
        <v>9</v>
      </c>
      <c r="L21" s="142">
        <v>10</v>
      </c>
      <c r="M21" s="166">
        <v>4</v>
      </c>
      <c r="N21" s="142">
        <v>10</v>
      </c>
      <c r="O21" s="166">
        <v>6</v>
      </c>
      <c r="P21" s="142"/>
      <c r="Q21" s="166"/>
      <c r="R21" s="13">
        <f t="shared" si="1"/>
        <v>30</v>
      </c>
      <c r="S21" s="13">
        <f t="shared" si="1"/>
        <v>19</v>
      </c>
      <c r="T21" s="13">
        <f t="shared" si="2"/>
        <v>-11</v>
      </c>
      <c r="U21" s="22" t="s">
        <v>1073</v>
      </c>
      <c r="V21" s="5">
        <f t="shared" si="3"/>
        <v>60</v>
      </c>
      <c r="W21" s="5">
        <f t="shared" si="4"/>
        <v>95.642086370302266</v>
      </c>
      <c r="X21" s="168">
        <f t="shared" si="5"/>
        <v>62.733888685463199</v>
      </c>
      <c r="Y21" s="169"/>
      <c r="Z21" s="169"/>
    </row>
    <row r="22" spans="1:26" ht="45" customHeight="1" x14ac:dyDescent="0.2">
      <c r="A22" s="142"/>
      <c r="B22" s="381"/>
      <c r="C22" s="382"/>
      <c r="D22" s="141"/>
      <c r="E22" s="141"/>
      <c r="F22" s="17"/>
      <c r="G22" s="17"/>
      <c r="H22" s="174">
        <f t="shared" si="0"/>
        <v>0</v>
      </c>
      <c r="I22" s="166">
        <f t="shared" si="0"/>
        <v>0</v>
      </c>
      <c r="J22" s="142"/>
      <c r="K22" s="167"/>
      <c r="L22" s="142"/>
      <c r="M22" s="166"/>
      <c r="N22" s="142"/>
      <c r="O22" s="166"/>
      <c r="P22" s="142"/>
      <c r="Q22" s="166"/>
      <c r="R22" s="13">
        <f t="shared" si="1"/>
        <v>0</v>
      </c>
      <c r="S22" s="13">
        <f t="shared" si="1"/>
        <v>0</v>
      </c>
      <c r="T22" s="13">
        <f t="shared" si="2"/>
        <v>0</v>
      </c>
      <c r="U22" s="22"/>
      <c r="V22" s="5" t="e">
        <f t="shared" si="3"/>
        <v>#DIV/0!</v>
      </c>
      <c r="W22" s="5"/>
      <c r="X22" s="168"/>
    </row>
    <row r="23" spans="1:26" ht="45" customHeight="1" x14ac:dyDescent="0.2">
      <c r="A23" s="142"/>
      <c r="B23" s="381"/>
      <c r="C23" s="382"/>
      <c r="D23" s="141"/>
      <c r="E23" s="141"/>
      <c r="F23" s="17"/>
      <c r="G23" s="17"/>
      <c r="H23" s="174">
        <f t="shared" si="0"/>
        <v>0</v>
      </c>
      <c r="I23" s="166">
        <f t="shared" si="0"/>
        <v>0</v>
      </c>
      <c r="J23" s="142"/>
      <c r="K23" s="167"/>
      <c r="L23" s="142"/>
      <c r="M23" s="166"/>
      <c r="N23" s="142"/>
      <c r="O23" s="166"/>
      <c r="P23" s="142"/>
      <c r="Q23" s="166"/>
      <c r="R23" s="13">
        <f t="shared" si="1"/>
        <v>0</v>
      </c>
      <c r="S23" s="13">
        <f t="shared" si="1"/>
        <v>0</v>
      </c>
      <c r="T23" s="13">
        <f t="shared" si="2"/>
        <v>0</v>
      </c>
      <c r="U23" s="25"/>
      <c r="V23" s="5" t="e">
        <f t="shared" si="3"/>
        <v>#DIV/0!</v>
      </c>
      <c r="W23" s="5"/>
      <c r="X23" s="168"/>
    </row>
    <row r="24" spans="1:26" ht="45" customHeight="1" x14ac:dyDescent="0.2">
      <c r="A24" s="142"/>
      <c r="B24" s="381"/>
      <c r="C24" s="382"/>
      <c r="D24" s="141"/>
      <c r="E24" s="141"/>
      <c r="F24" s="17"/>
      <c r="G24" s="17"/>
      <c r="H24" s="174">
        <f t="shared" si="0"/>
        <v>0</v>
      </c>
      <c r="I24" s="166">
        <f t="shared" si="0"/>
        <v>0</v>
      </c>
      <c r="J24" s="142"/>
      <c r="K24" s="167"/>
      <c r="L24" s="142"/>
      <c r="M24" s="166"/>
      <c r="N24" s="142"/>
      <c r="O24" s="166"/>
      <c r="P24" s="142"/>
      <c r="Q24" s="166"/>
      <c r="R24" s="13">
        <f t="shared" si="1"/>
        <v>0</v>
      </c>
      <c r="S24" s="13">
        <f t="shared" si="1"/>
        <v>0</v>
      </c>
      <c r="T24" s="13">
        <f t="shared" si="2"/>
        <v>0</v>
      </c>
      <c r="U24" s="25"/>
      <c r="V24" s="5" t="e">
        <f t="shared" si="3"/>
        <v>#DIV/0!</v>
      </c>
      <c r="W24" s="5"/>
      <c r="X24" s="168"/>
    </row>
    <row r="25" spans="1:26" s="1" customFormat="1" ht="36.75" customHeight="1" x14ac:dyDescent="0.2">
      <c r="A25" s="298" t="s">
        <v>24</v>
      </c>
      <c r="B25" s="299"/>
      <c r="C25" s="300"/>
      <c r="D25" s="18"/>
      <c r="E25" s="18">
        <f>SUM(E19:E24)</f>
        <v>100</v>
      </c>
      <c r="F25" s="19">
        <f>SEGUIMIENTO!D18</f>
        <v>685305</v>
      </c>
      <c r="G25" s="19">
        <f>SEGUIMIENTO!E18</f>
        <v>655440</v>
      </c>
      <c r="H25" s="18">
        <f t="shared" ref="H25:Q25" si="6">SUM(H19:H24)</f>
        <v>6630</v>
      </c>
      <c r="I25" s="18">
        <f t="shared" si="6"/>
        <v>5394</v>
      </c>
      <c r="J25" s="18">
        <f t="shared" si="6"/>
        <v>2210</v>
      </c>
      <c r="K25" s="18">
        <f t="shared" si="6"/>
        <v>3045</v>
      </c>
      <c r="L25" s="18">
        <f t="shared" si="6"/>
        <v>2210</v>
      </c>
      <c r="M25" s="18">
        <f t="shared" si="6"/>
        <v>1233</v>
      </c>
      <c r="N25" s="18">
        <f t="shared" si="6"/>
        <v>2210</v>
      </c>
      <c r="O25" s="18">
        <f t="shared" si="6"/>
        <v>1116</v>
      </c>
      <c r="P25" s="18">
        <f t="shared" si="6"/>
        <v>0</v>
      </c>
      <c r="Q25" s="18">
        <f t="shared" si="6"/>
        <v>0</v>
      </c>
      <c r="R25" s="14">
        <f t="shared" si="1"/>
        <v>6630</v>
      </c>
      <c r="S25" s="14">
        <f t="shared" si="1"/>
        <v>5394</v>
      </c>
      <c r="T25" s="14">
        <f t="shared" si="2"/>
        <v>-1236</v>
      </c>
      <c r="U25" s="14"/>
      <c r="V25" s="5">
        <f t="shared" si="3"/>
        <v>50.497737556561084</v>
      </c>
      <c r="W25" s="5">
        <f t="shared" si="4"/>
        <v>95.642086370302266</v>
      </c>
      <c r="X25" s="168">
        <f t="shared" si="5"/>
        <v>52.798657445683958</v>
      </c>
    </row>
    <row r="26" spans="1:26" s="6" customFormat="1" ht="14.25" customHeight="1" x14ac:dyDescent="0.2">
      <c r="F26" s="10"/>
    </row>
    <row r="27" spans="1:26" s="6" customFormat="1" ht="14.25" customHeight="1" x14ac:dyDescent="0.2">
      <c r="B27" s="11" t="s">
        <v>25</v>
      </c>
      <c r="F27" s="10"/>
      <c r="H27" s="6" t="s">
        <v>26</v>
      </c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50"/>
      <c r="S30" s="50"/>
      <c r="T30" s="317"/>
      <c r="U30" s="317"/>
      <c r="V30" s="6"/>
    </row>
    <row r="31" spans="1:26" x14ac:dyDescent="0.2">
      <c r="A31" s="289" t="s">
        <v>57</v>
      </c>
      <c r="B31" s="289"/>
      <c r="C31" s="289"/>
      <c r="D31" s="6"/>
      <c r="E31" s="6"/>
      <c r="F31" s="6"/>
      <c r="G31" s="6"/>
      <c r="H31" s="287" t="s">
        <v>286</v>
      </c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</row>
    <row r="32" spans="1:26" x14ac:dyDescent="0.2">
      <c r="A32" s="287" t="s">
        <v>56</v>
      </c>
      <c r="B32" s="287"/>
      <c r="C32" s="287"/>
      <c r="D32" s="6"/>
      <c r="E32" s="6"/>
      <c r="F32" s="6"/>
      <c r="G32" s="6"/>
      <c r="H32" s="287" t="s">
        <v>116</v>
      </c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</row>
  </sheetData>
  <sheetProtection sheet="1" objects="1" scenarios="1"/>
  <mergeCells count="33">
    <mergeCell ref="T30:U30"/>
    <mergeCell ref="A31:C31"/>
    <mergeCell ref="H31:V31"/>
    <mergeCell ref="A32:C32"/>
    <mergeCell ref="H32:V32"/>
    <mergeCell ref="A25:C25"/>
    <mergeCell ref="P17:Q17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A6:X6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opLeftCell="A8" workbookViewId="0">
      <selection activeCell="U19" sqref="U19:U24"/>
    </sheetView>
  </sheetViews>
  <sheetFormatPr baseColWidth="10" defaultRowHeight="12.75" x14ac:dyDescent="0.2"/>
  <cols>
    <col min="1" max="1" width="13.7109375" style="161" customWidth="1"/>
    <col min="2" max="2" width="8.42578125" style="161" customWidth="1"/>
    <col min="3" max="3" width="30.85546875" style="161" customWidth="1"/>
    <col min="4" max="4" width="11.42578125" style="161"/>
    <col min="5" max="5" width="14" style="161" customWidth="1"/>
    <col min="6" max="6" width="13.42578125" style="161" customWidth="1"/>
    <col min="7" max="7" width="12.140625" style="161" customWidth="1"/>
    <col min="8" max="8" width="9.7109375" style="161" hidden="1" customWidth="1"/>
    <col min="9" max="13" width="9.28515625" style="161" hidden="1" customWidth="1"/>
    <col min="14" max="15" width="9.28515625" style="161" customWidth="1"/>
    <col min="16" max="16" width="9.28515625" style="161" hidden="1" customWidth="1"/>
    <col min="17" max="17" width="9.140625" style="161" hidden="1" customWidth="1"/>
    <col min="18" max="20" width="9.28515625" style="161" customWidth="1"/>
    <col min="21" max="21" width="24.28515625" style="161" customWidth="1"/>
    <col min="22" max="24" width="8.85546875" style="161" customWidth="1"/>
    <col min="25" max="25" width="12.42578125" style="161" customWidth="1"/>
    <col min="26" max="16384" width="11.42578125" style="161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ht="11.25" customHeight="1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297" t="s">
        <v>52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</row>
    <row r="4" spans="1:24" hidden="1" x14ac:dyDescent="0.2">
      <c r="A4" s="297" t="s">
        <v>53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</row>
    <row r="5" spans="1:24" x14ac:dyDescent="0.2">
      <c r="A5" s="297" t="s">
        <v>54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</row>
    <row r="6" spans="1:24" hidden="1" x14ac:dyDescent="0.2">
      <c r="A6" s="297" t="s">
        <v>60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</row>
    <row r="7" spans="1:24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ht="15.75" x14ac:dyDescent="0.2">
      <c r="A8" s="177" t="s">
        <v>461</v>
      </c>
      <c r="B8" s="178">
        <v>134</v>
      </c>
      <c r="C8" t="s">
        <v>529</v>
      </c>
      <c r="D8" s="17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ht="15.75" x14ac:dyDescent="0.2">
      <c r="A9" s="177" t="s">
        <v>0</v>
      </c>
      <c r="B9" s="178">
        <v>6</v>
      </c>
      <c r="C9" t="s">
        <v>530</v>
      </c>
      <c r="D9" s="179"/>
      <c r="E9" s="163"/>
      <c r="F9" s="163"/>
      <c r="G9" s="163"/>
      <c r="H9" s="163"/>
      <c r="I9" s="163"/>
      <c r="J9" s="163"/>
      <c r="K9" s="163"/>
      <c r="L9" s="164"/>
      <c r="M9" s="164"/>
      <c r="N9" s="164"/>
      <c r="O9" s="164"/>
      <c r="P9" s="164"/>
      <c r="Q9" s="164"/>
    </row>
    <row r="10" spans="1:24" ht="15.75" x14ac:dyDescent="0.2">
      <c r="A10" s="177" t="s">
        <v>464</v>
      </c>
      <c r="B10" s="178">
        <v>5</v>
      </c>
      <c r="C10" t="s">
        <v>556</v>
      </c>
      <c r="D10" s="179"/>
      <c r="E10" s="163"/>
      <c r="F10" s="163"/>
      <c r="G10" s="163"/>
      <c r="H10" s="163"/>
      <c r="I10" s="163"/>
      <c r="J10" s="163"/>
      <c r="K10" s="163"/>
      <c r="L10" s="164"/>
      <c r="M10" s="164"/>
      <c r="N10" s="164"/>
      <c r="O10" s="164"/>
      <c r="P10" s="164"/>
      <c r="Q10" s="164"/>
    </row>
    <row r="11" spans="1:24" ht="15.75" x14ac:dyDescent="0.2">
      <c r="A11" s="177" t="s">
        <v>6</v>
      </c>
      <c r="B11" s="180">
        <v>16</v>
      </c>
      <c r="C11" t="s">
        <v>532</v>
      </c>
      <c r="D11" s="179"/>
      <c r="E11" s="163"/>
      <c r="F11" s="163"/>
      <c r="G11" s="163"/>
      <c r="H11" s="163"/>
      <c r="I11" s="163"/>
      <c r="J11" s="163"/>
      <c r="K11" s="163"/>
      <c r="L11" s="164"/>
      <c r="M11" s="164"/>
      <c r="N11" s="164"/>
      <c r="O11" s="164"/>
      <c r="P11" s="164"/>
      <c r="Q11" s="164"/>
    </row>
    <row r="12" spans="1:24" ht="15.75" x14ac:dyDescent="0.2">
      <c r="A12" s="177" t="s">
        <v>450</v>
      </c>
      <c r="B12" s="178">
        <v>9</v>
      </c>
      <c r="C12" t="s">
        <v>557</v>
      </c>
      <c r="D12" s="179"/>
      <c r="E12" s="163"/>
      <c r="F12" s="163"/>
      <c r="G12" s="163"/>
      <c r="H12" s="163"/>
      <c r="I12" s="163"/>
      <c r="J12" s="163"/>
      <c r="K12" s="163"/>
      <c r="L12" s="164"/>
      <c r="M12" s="164"/>
      <c r="N12" s="164"/>
      <c r="O12" s="164"/>
      <c r="P12" s="164"/>
      <c r="Q12" s="164"/>
    </row>
    <row r="13" spans="1:24" x14ac:dyDescent="0.2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4"/>
      <c r="M13" s="164"/>
      <c r="N13" s="164"/>
      <c r="O13" s="164"/>
      <c r="P13" s="164"/>
      <c r="Q13" s="164"/>
      <c r="T13" s="107"/>
      <c r="U13" s="165"/>
      <c r="W13" s="392"/>
      <c r="X13" s="392"/>
    </row>
    <row r="14" spans="1:24" x14ac:dyDescent="0.2">
      <c r="A14" s="390" t="s">
        <v>3</v>
      </c>
      <c r="B14" s="390"/>
      <c r="C14" s="390"/>
      <c r="D14" s="390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0"/>
      <c r="P14" s="390"/>
      <c r="Q14" s="390"/>
      <c r="R14" s="390"/>
      <c r="S14" s="390"/>
      <c r="T14" s="390"/>
      <c r="U14" s="390"/>
      <c r="V14" s="390"/>
      <c r="W14" s="390"/>
      <c r="X14" s="390"/>
    </row>
    <row r="15" spans="1:24" ht="25.5" customHeight="1" x14ac:dyDescent="0.2">
      <c r="A15" s="391" t="s">
        <v>558</v>
      </c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</row>
    <row r="16" spans="1:24" x14ac:dyDescent="0.2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</row>
    <row r="17" spans="1:26" ht="12.75" customHeight="1" x14ac:dyDescent="0.2">
      <c r="A17" s="368" t="s">
        <v>4</v>
      </c>
      <c r="B17" s="374"/>
      <c r="C17" s="369"/>
      <c r="D17" s="364" t="s">
        <v>7</v>
      </c>
      <c r="E17" s="364" t="s">
        <v>17</v>
      </c>
      <c r="F17" s="366" t="s">
        <v>18</v>
      </c>
      <c r="G17" s="367"/>
      <c r="H17" s="366" t="s">
        <v>19</v>
      </c>
      <c r="I17" s="367"/>
      <c r="J17" s="368" t="s">
        <v>13</v>
      </c>
      <c r="K17" s="369"/>
      <c r="L17" s="368" t="s">
        <v>9</v>
      </c>
      <c r="M17" s="369"/>
      <c r="N17" s="368" t="s">
        <v>12</v>
      </c>
      <c r="O17" s="369"/>
      <c r="P17" s="368" t="s">
        <v>14</v>
      </c>
      <c r="Q17" s="369"/>
      <c r="R17" s="311" t="s">
        <v>27</v>
      </c>
      <c r="S17" s="311"/>
      <c r="T17" s="311"/>
      <c r="U17" s="311" t="s">
        <v>28</v>
      </c>
      <c r="V17" s="366" t="s">
        <v>30</v>
      </c>
      <c r="W17" s="370"/>
      <c r="X17" s="367"/>
    </row>
    <row r="18" spans="1:26" ht="20.25" customHeight="1" x14ac:dyDescent="0.2">
      <c r="A18" s="37" t="s">
        <v>16</v>
      </c>
      <c r="B18" s="311" t="s">
        <v>5</v>
      </c>
      <c r="C18" s="311"/>
      <c r="D18" s="365"/>
      <c r="E18" s="365"/>
      <c r="F18" s="103" t="s">
        <v>20</v>
      </c>
      <c r="G18" s="103" t="s">
        <v>21</v>
      </c>
      <c r="H18" s="103" t="s">
        <v>22</v>
      </c>
      <c r="I18" s="103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103" t="s">
        <v>31</v>
      </c>
      <c r="W18" s="103" t="s">
        <v>32</v>
      </c>
      <c r="X18" s="103" t="s">
        <v>33</v>
      </c>
    </row>
    <row r="19" spans="1:26" ht="50.25" customHeight="1" x14ac:dyDescent="0.2">
      <c r="A19" s="142">
        <v>1</v>
      </c>
      <c r="B19" s="381" t="s">
        <v>559</v>
      </c>
      <c r="C19" s="382"/>
      <c r="D19" s="141" t="s">
        <v>78</v>
      </c>
      <c r="E19" s="141">
        <v>35</v>
      </c>
      <c r="F19" s="17">
        <f>$F$25*E19/100</f>
        <v>311517.84999999998</v>
      </c>
      <c r="G19" s="17">
        <f>$G$25*E19/100</f>
        <v>303882.59999999998</v>
      </c>
      <c r="H19" s="174">
        <f t="shared" ref="H19:I22" si="0">J19+L19+N19+P19</f>
        <v>30</v>
      </c>
      <c r="I19" s="174">
        <f t="shared" si="0"/>
        <v>27</v>
      </c>
      <c r="J19" s="142">
        <v>10</v>
      </c>
      <c r="K19" s="167">
        <v>7</v>
      </c>
      <c r="L19" s="142">
        <v>10</v>
      </c>
      <c r="M19" s="166">
        <v>14</v>
      </c>
      <c r="N19" s="142">
        <v>10</v>
      </c>
      <c r="O19" s="166">
        <v>6</v>
      </c>
      <c r="P19" s="142"/>
      <c r="Q19" s="166"/>
      <c r="R19" s="13">
        <f>J19+L19+N19+P19</f>
        <v>30</v>
      </c>
      <c r="S19" s="13">
        <f>K19+M19+O19+Q19</f>
        <v>27</v>
      </c>
      <c r="T19" s="13">
        <f>S19-R19</f>
        <v>-3</v>
      </c>
      <c r="U19" s="22" t="s">
        <v>1074</v>
      </c>
      <c r="V19" s="5">
        <f>O19/N19*100</f>
        <v>60</v>
      </c>
      <c r="W19" s="5">
        <f>G19/F19*100</f>
        <v>97.549016854090382</v>
      </c>
      <c r="X19" s="5">
        <f>V19/W19*100</f>
        <v>61.507539424764701</v>
      </c>
      <c r="Y19" s="169"/>
      <c r="Z19" s="169"/>
    </row>
    <row r="20" spans="1:26" ht="45" customHeight="1" x14ac:dyDescent="0.2">
      <c r="A20" s="142">
        <v>2</v>
      </c>
      <c r="B20" s="381" t="s">
        <v>560</v>
      </c>
      <c r="C20" s="382"/>
      <c r="D20" s="141" t="s">
        <v>78</v>
      </c>
      <c r="E20" s="141">
        <v>35</v>
      </c>
      <c r="F20" s="17">
        <f>$F$25*E20/100</f>
        <v>311517.84999999998</v>
      </c>
      <c r="G20" s="17">
        <f>$G$25*E20/100</f>
        <v>303882.59999999998</v>
      </c>
      <c r="H20" s="174">
        <f t="shared" si="0"/>
        <v>27</v>
      </c>
      <c r="I20" s="174">
        <f t="shared" si="0"/>
        <v>34</v>
      </c>
      <c r="J20" s="142">
        <v>9</v>
      </c>
      <c r="K20" s="167">
        <v>12</v>
      </c>
      <c r="L20" s="142">
        <v>9</v>
      </c>
      <c r="M20" s="166">
        <v>7</v>
      </c>
      <c r="N20" s="142">
        <v>9</v>
      </c>
      <c r="O20" s="166">
        <v>15</v>
      </c>
      <c r="P20" s="142"/>
      <c r="Q20" s="166"/>
      <c r="R20" s="13">
        <f t="shared" ref="R20:S25" si="1">J20+L20+N20+P20</f>
        <v>27</v>
      </c>
      <c r="S20" s="13">
        <f t="shared" si="1"/>
        <v>34</v>
      </c>
      <c r="T20" s="13">
        <f t="shared" ref="T20:T25" si="2">S20-R20</f>
        <v>7</v>
      </c>
      <c r="U20" s="22" t="s">
        <v>1075</v>
      </c>
      <c r="V20" s="5">
        <f t="shared" ref="V20:V25" si="3">O20/N20*100</f>
        <v>166.66666666666669</v>
      </c>
      <c r="W20" s="5">
        <f t="shared" ref="W20:W25" si="4">G20/F20*100</f>
        <v>97.549016854090382</v>
      </c>
      <c r="X20" s="5">
        <f t="shared" ref="X20:X25" si="5">V20/W20*100</f>
        <v>170.85427617990194</v>
      </c>
      <c r="Y20" s="169"/>
      <c r="Z20" s="169"/>
    </row>
    <row r="21" spans="1:26" ht="45" customHeight="1" x14ac:dyDescent="0.2">
      <c r="A21" s="142">
        <v>3</v>
      </c>
      <c r="B21" s="381" t="s">
        <v>561</v>
      </c>
      <c r="C21" s="382"/>
      <c r="D21" s="141" t="s">
        <v>562</v>
      </c>
      <c r="E21" s="141">
        <v>10</v>
      </c>
      <c r="F21" s="17">
        <f>$F$25*E21/100</f>
        <v>89005.1</v>
      </c>
      <c r="G21" s="17">
        <f>$G$25*E21/100</f>
        <v>86823.6</v>
      </c>
      <c r="H21" s="174">
        <f t="shared" si="0"/>
        <v>3</v>
      </c>
      <c r="I21" s="174">
        <f t="shared" si="0"/>
        <v>1</v>
      </c>
      <c r="J21" s="142">
        <v>1</v>
      </c>
      <c r="K21" s="167">
        <v>0</v>
      </c>
      <c r="L21" s="142">
        <v>1</v>
      </c>
      <c r="M21" s="166">
        <v>1</v>
      </c>
      <c r="N21" s="142">
        <v>1</v>
      </c>
      <c r="O21" s="166">
        <v>0</v>
      </c>
      <c r="P21" s="142"/>
      <c r="Q21" s="166"/>
      <c r="R21" s="13">
        <f t="shared" si="1"/>
        <v>3</v>
      </c>
      <c r="S21" s="13">
        <f t="shared" si="1"/>
        <v>1</v>
      </c>
      <c r="T21" s="13">
        <f t="shared" si="2"/>
        <v>-2</v>
      </c>
      <c r="U21" s="22" t="s">
        <v>1076</v>
      </c>
      <c r="V21" s="5">
        <f t="shared" si="3"/>
        <v>0</v>
      </c>
      <c r="W21" s="5">
        <f t="shared" si="4"/>
        <v>97.549016854090382</v>
      </c>
      <c r="X21" s="5">
        <f t="shared" si="5"/>
        <v>0</v>
      </c>
      <c r="Y21" s="169"/>
      <c r="Z21" s="169"/>
    </row>
    <row r="22" spans="1:26" ht="45" customHeight="1" x14ac:dyDescent="0.2">
      <c r="A22" s="142">
        <v>4</v>
      </c>
      <c r="B22" s="381" t="s">
        <v>563</v>
      </c>
      <c r="C22" s="382"/>
      <c r="D22" s="141" t="s">
        <v>562</v>
      </c>
      <c r="E22" s="141">
        <v>20</v>
      </c>
      <c r="F22" s="17">
        <f>$F$25*E22/100</f>
        <v>178010.2</v>
      </c>
      <c r="G22" s="17">
        <f>$G$25*E22/100</f>
        <v>173647.2</v>
      </c>
      <c r="H22" s="174">
        <f t="shared" si="0"/>
        <v>60</v>
      </c>
      <c r="I22" s="174">
        <f t="shared" si="0"/>
        <v>25</v>
      </c>
      <c r="J22" s="142">
        <v>20</v>
      </c>
      <c r="K22" s="167">
        <v>2</v>
      </c>
      <c r="L22" s="142">
        <v>20</v>
      </c>
      <c r="M22" s="166">
        <v>15</v>
      </c>
      <c r="N22" s="142">
        <v>20</v>
      </c>
      <c r="O22" s="166">
        <v>8</v>
      </c>
      <c r="P22" s="142"/>
      <c r="Q22" s="166"/>
      <c r="R22" s="13">
        <f t="shared" si="1"/>
        <v>60</v>
      </c>
      <c r="S22" s="13">
        <f t="shared" si="1"/>
        <v>25</v>
      </c>
      <c r="T22" s="13">
        <f t="shared" si="2"/>
        <v>-35</v>
      </c>
      <c r="U22" s="22" t="s">
        <v>1076</v>
      </c>
      <c r="V22" s="5">
        <f t="shared" si="3"/>
        <v>40</v>
      </c>
      <c r="W22" s="5">
        <f t="shared" si="4"/>
        <v>97.549016854090382</v>
      </c>
      <c r="X22" s="5">
        <f t="shared" si="5"/>
        <v>41.005026283176463</v>
      </c>
      <c r="Y22" s="169"/>
      <c r="Z22" s="169"/>
    </row>
    <row r="23" spans="1:26" ht="45" customHeight="1" x14ac:dyDescent="0.2">
      <c r="A23" s="142"/>
      <c r="B23" s="381"/>
      <c r="C23" s="382"/>
      <c r="D23" s="141"/>
      <c r="E23" s="141"/>
      <c r="F23" s="170"/>
      <c r="G23" s="170"/>
      <c r="H23" s="174"/>
      <c r="I23" s="174"/>
      <c r="J23" s="142"/>
      <c r="K23" s="167"/>
      <c r="L23" s="142"/>
      <c r="M23" s="166"/>
      <c r="N23" s="142"/>
      <c r="O23" s="166"/>
      <c r="P23" s="142" t="s">
        <v>291</v>
      </c>
      <c r="Q23" s="166"/>
      <c r="R23" s="13"/>
      <c r="S23" s="13"/>
      <c r="T23" s="13"/>
      <c r="U23" s="22"/>
      <c r="V23" s="5"/>
      <c r="W23" s="5"/>
      <c r="X23" s="5"/>
    </row>
    <row r="24" spans="1:26" ht="45" customHeight="1" x14ac:dyDescent="0.2">
      <c r="A24" s="142"/>
      <c r="B24" s="381"/>
      <c r="C24" s="382"/>
      <c r="D24" s="141"/>
      <c r="E24" s="141"/>
      <c r="F24" s="170"/>
      <c r="G24" s="170"/>
      <c r="H24" s="174"/>
      <c r="I24" s="174"/>
      <c r="J24" s="142"/>
      <c r="K24" s="167"/>
      <c r="L24" s="142"/>
      <c r="M24" s="166"/>
      <c r="N24" s="142"/>
      <c r="O24" s="166"/>
      <c r="P24" s="142" t="s">
        <v>291</v>
      </c>
      <c r="Q24" s="166"/>
      <c r="R24" s="13"/>
      <c r="S24" s="13"/>
      <c r="T24" s="13"/>
      <c r="U24" s="22"/>
      <c r="V24" s="5"/>
      <c r="W24" s="5"/>
      <c r="X24" s="5"/>
    </row>
    <row r="25" spans="1:26" s="1" customFormat="1" ht="36.75" customHeight="1" x14ac:dyDescent="0.2">
      <c r="A25" s="298" t="s">
        <v>24</v>
      </c>
      <c r="B25" s="299"/>
      <c r="C25" s="300"/>
      <c r="D25" s="18"/>
      <c r="E25" s="18">
        <f>SUM(E19:E24)</f>
        <v>100</v>
      </c>
      <c r="F25" s="19">
        <f>SEGUIMIENTO!D19</f>
        <v>890051</v>
      </c>
      <c r="G25" s="19">
        <f>SEGUIMIENTO!E19</f>
        <v>868236</v>
      </c>
      <c r="H25" s="18">
        <f t="shared" ref="H25:Q25" si="6">SUM(H19:H24)</f>
        <v>120</v>
      </c>
      <c r="I25" s="18">
        <f t="shared" si="6"/>
        <v>87</v>
      </c>
      <c r="J25" s="18">
        <f t="shared" si="6"/>
        <v>40</v>
      </c>
      <c r="K25" s="18">
        <f t="shared" si="6"/>
        <v>21</v>
      </c>
      <c r="L25" s="18">
        <f t="shared" si="6"/>
        <v>40</v>
      </c>
      <c r="M25" s="18">
        <f t="shared" si="6"/>
        <v>37</v>
      </c>
      <c r="N25" s="18">
        <f t="shared" si="6"/>
        <v>40</v>
      </c>
      <c r="O25" s="18">
        <f t="shared" si="6"/>
        <v>29</v>
      </c>
      <c r="P25" s="18">
        <f t="shared" si="6"/>
        <v>0</v>
      </c>
      <c r="Q25" s="18">
        <f t="shared" si="6"/>
        <v>0</v>
      </c>
      <c r="R25" s="14">
        <f t="shared" si="1"/>
        <v>120</v>
      </c>
      <c r="S25" s="14">
        <f t="shared" si="1"/>
        <v>87</v>
      </c>
      <c r="T25" s="14">
        <f t="shared" si="2"/>
        <v>-33</v>
      </c>
      <c r="U25" s="14"/>
      <c r="V25" s="5">
        <f t="shared" si="3"/>
        <v>72.5</v>
      </c>
      <c r="W25" s="5">
        <f t="shared" si="4"/>
        <v>97.549016854090382</v>
      </c>
      <c r="X25" s="5">
        <f t="shared" si="5"/>
        <v>74.321610138257341</v>
      </c>
    </row>
    <row r="26" spans="1:26" s="6" customFormat="1" ht="14.25" customHeight="1" x14ac:dyDescent="0.2">
      <c r="F26" s="10"/>
    </row>
    <row r="27" spans="1:26" s="6" customFormat="1" ht="14.25" customHeight="1" x14ac:dyDescent="0.2">
      <c r="B27" s="11" t="s">
        <v>25</v>
      </c>
      <c r="F27" s="10"/>
      <c r="H27" s="6" t="s">
        <v>26</v>
      </c>
    </row>
    <row r="28" spans="1:26" x14ac:dyDescent="0.2">
      <c r="J28" s="173"/>
      <c r="K28" s="173"/>
      <c r="L28" s="173"/>
      <c r="M28" s="173"/>
      <c r="N28" s="173"/>
      <c r="O28" s="173"/>
      <c r="P28" s="176" t="s">
        <v>291</v>
      </c>
    </row>
    <row r="29" spans="1:26" x14ac:dyDescent="0.2">
      <c r="J29" s="173"/>
      <c r="K29" s="173"/>
      <c r="L29" s="173"/>
      <c r="M29" s="173"/>
      <c r="N29" s="173"/>
      <c r="O29" s="173"/>
      <c r="P29" s="173"/>
    </row>
    <row r="30" spans="1:26" x14ac:dyDescent="0.2">
      <c r="J30" s="173"/>
      <c r="K30" s="173"/>
      <c r="L30" s="173"/>
      <c r="M30" s="173"/>
      <c r="N30" s="173"/>
      <c r="O30" s="173"/>
      <c r="P30" s="173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50"/>
      <c r="S31" s="50"/>
      <c r="T31" s="317"/>
      <c r="U31" s="317"/>
      <c r="V31" s="6"/>
    </row>
    <row r="32" spans="1:26" x14ac:dyDescent="0.2">
      <c r="A32" s="289" t="s">
        <v>57</v>
      </c>
      <c r="B32" s="289"/>
      <c r="C32" s="289"/>
      <c r="D32" s="6"/>
      <c r="E32" s="6"/>
      <c r="F32" s="6"/>
      <c r="G32" s="6"/>
      <c r="H32" s="287" t="s">
        <v>286</v>
      </c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</row>
    <row r="33" spans="1:22" x14ac:dyDescent="0.2">
      <c r="A33" s="287" t="s">
        <v>56</v>
      </c>
      <c r="B33" s="287"/>
      <c r="C33" s="287"/>
      <c r="D33" s="6"/>
      <c r="E33" s="6"/>
      <c r="F33" s="6"/>
      <c r="G33" s="6"/>
      <c r="H33" s="287" t="s">
        <v>116</v>
      </c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</row>
    <row r="34" spans="1:22" x14ac:dyDescent="0.2">
      <c r="J34" s="173"/>
      <c r="K34" s="173"/>
      <c r="L34" s="173"/>
      <c r="M34" s="173"/>
      <c r="N34" s="173"/>
      <c r="O34" s="173"/>
      <c r="P34" s="173"/>
    </row>
    <row r="35" spans="1:22" x14ac:dyDescent="0.2">
      <c r="J35" s="173"/>
      <c r="K35" s="173"/>
      <c r="L35" s="173"/>
      <c r="M35" s="173"/>
      <c r="N35" s="173"/>
      <c r="O35" s="173"/>
      <c r="P35" s="173"/>
    </row>
    <row r="36" spans="1:22" x14ac:dyDescent="0.2">
      <c r="J36" s="173"/>
      <c r="K36" s="173"/>
      <c r="L36" s="173"/>
      <c r="M36" s="173"/>
      <c r="N36" s="173"/>
      <c r="O36" s="173"/>
      <c r="P36" s="173"/>
    </row>
    <row r="37" spans="1:22" x14ac:dyDescent="0.2">
      <c r="J37" s="173"/>
      <c r="K37" s="173"/>
      <c r="L37" s="173"/>
      <c r="M37" s="173"/>
      <c r="N37" s="173"/>
      <c r="O37" s="173"/>
      <c r="P37" s="173"/>
    </row>
    <row r="38" spans="1:22" x14ac:dyDescent="0.2">
      <c r="J38" s="173"/>
      <c r="K38" s="173"/>
      <c r="L38" s="173"/>
      <c r="M38" s="173"/>
      <c r="N38" s="173"/>
      <c r="O38" s="173"/>
      <c r="P38" s="173"/>
    </row>
    <row r="39" spans="1:22" x14ac:dyDescent="0.2">
      <c r="J39" s="173"/>
      <c r="K39" s="173"/>
      <c r="L39" s="173"/>
      <c r="M39" s="173"/>
      <c r="N39" s="173"/>
      <c r="O39" s="173"/>
      <c r="P39" s="173"/>
    </row>
    <row r="40" spans="1:22" x14ac:dyDescent="0.2">
      <c r="J40" s="173"/>
      <c r="K40" s="173"/>
      <c r="L40" s="173"/>
      <c r="M40" s="173"/>
      <c r="N40" s="173"/>
      <c r="O40" s="173"/>
      <c r="P40" s="173"/>
    </row>
    <row r="41" spans="1:22" x14ac:dyDescent="0.2">
      <c r="J41" s="173"/>
      <c r="K41" s="173"/>
      <c r="L41" s="173"/>
      <c r="M41" s="173"/>
      <c r="N41" s="173"/>
      <c r="O41" s="173"/>
      <c r="P41" s="173"/>
    </row>
  </sheetData>
  <sheetProtection sheet="1" objects="1" scenarios="1"/>
  <mergeCells count="34">
    <mergeCell ref="A33:C33"/>
    <mergeCell ref="H33:V33"/>
    <mergeCell ref="B23:C23"/>
    <mergeCell ref="B24:C24"/>
    <mergeCell ref="A25:C25"/>
    <mergeCell ref="T31:U31"/>
    <mergeCell ref="A32:C32"/>
    <mergeCell ref="H32:V32"/>
    <mergeCell ref="B18:C18"/>
    <mergeCell ref="B19:C19"/>
    <mergeCell ref="B20:C20"/>
    <mergeCell ref="B21:C21"/>
    <mergeCell ref="B22:C22"/>
    <mergeCell ref="A6:X6"/>
    <mergeCell ref="W13:X13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A1:X1"/>
    <mergeCell ref="A2:X2"/>
    <mergeCell ref="A3:X3"/>
    <mergeCell ref="A4:X4"/>
    <mergeCell ref="A5:Q5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opLeftCell="A5" workbookViewId="0">
      <selection activeCell="U19" sqref="U19:U24"/>
    </sheetView>
  </sheetViews>
  <sheetFormatPr baseColWidth="10" defaultRowHeight="12.75" x14ac:dyDescent="0.2"/>
  <cols>
    <col min="1" max="1" width="12.140625" style="181" customWidth="1"/>
    <col min="2" max="2" width="7.140625" style="181" customWidth="1"/>
    <col min="3" max="3" width="30.85546875" style="181" customWidth="1"/>
    <col min="4" max="5" width="11.7109375" style="181" customWidth="1"/>
    <col min="6" max="6" width="11.140625" style="181" customWidth="1"/>
    <col min="7" max="7" width="10.85546875" style="181" customWidth="1"/>
    <col min="8" max="9" width="8.85546875" style="181" hidden="1" customWidth="1"/>
    <col min="10" max="10" width="10.28515625" style="181" hidden="1" customWidth="1"/>
    <col min="11" max="13" width="8.85546875" style="181" hidden="1" customWidth="1"/>
    <col min="14" max="15" width="8.85546875" style="181" customWidth="1"/>
    <col min="16" max="17" width="8.85546875" style="181" hidden="1" customWidth="1"/>
    <col min="18" max="20" width="8.85546875" style="181" customWidth="1"/>
    <col min="21" max="21" width="23.85546875" style="181" customWidth="1"/>
    <col min="22" max="23" width="8.85546875" style="181" customWidth="1"/>
    <col min="24" max="24" width="11.140625" style="181" customWidth="1"/>
    <col min="25" max="25" width="11.7109375" style="181" customWidth="1"/>
    <col min="26" max="16384" width="11.42578125" style="181"/>
  </cols>
  <sheetData>
    <row r="1" spans="1:24" x14ac:dyDescent="0.2">
      <c r="A1" s="363" t="s">
        <v>15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</row>
    <row r="2" spans="1:24" x14ac:dyDescent="0.2">
      <c r="A2" s="363" t="s">
        <v>55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</row>
    <row r="3" spans="1:24" ht="12.75" hidden="1" customHeight="1" x14ac:dyDescent="0.2">
      <c r="A3" s="292" t="s">
        <v>52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</row>
    <row r="4" spans="1:24" ht="12.75" hidden="1" customHeight="1" x14ac:dyDescent="0.2">
      <c r="A4" s="292" t="s">
        <v>53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</row>
    <row r="5" spans="1:24" ht="12.75" customHeight="1" x14ac:dyDescent="0.2">
      <c r="A5" s="292" t="s">
        <v>54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</row>
    <row r="6" spans="1:24" hidden="1" x14ac:dyDescent="0.2">
      <c r="A6" s="292" t="s">
        <v>60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</row>
    <row r="7" spans="1:24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x14ac:dyDescent="0.2">
      <c r="A8" s="144" t="s">
        <v>461</v>
      </c>
      <c r="B8" s="145">
        <v>134</v>
      </c>
      <c r="C8" s="146" t="s">
        <v>529</v>
      </c>
      <c r="D8" s="147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</row>
    <row r="9" spans="1:24" ht="13.5" customHeight="1" x14ac:dyDescent="0.2">
      <c r="A9" s="144" t="s">
        <v>0</v>
      </c>
      <c r="B9" s="145">
        <v>6</v>
      </c>
      <c r="C9" s="146" t="s">
        <v>530</v>
      </c>
      <c r="D9" s="147"/>
      <c r="E9" s="169"/>
      <c r="F9" s="169"/>
      <c r="G9" s="169"/>
      <c r="H9" s="169"/>
      <c r="I9" s="169"/>
      <c r="J9" s="169"/>
      <c r="K9" s="169"/>
      <c r="L9" s="183"/>
      <c r="M9" s="183"/>
      <c r="N9" s="183"/>
      <c r="O9" s="183"/>
      <c r="P9" s="183"/>
      <c r="Q9" s="183"/>
    </row>
    <row r="10" spans="1:24" ht="12.75" customHeight="1" x14ac:dyDescent="0.2">
      <c r="A10" s="144" t="s">
        <v>464</v>
      </c>
      <c r="B10" s="145">
        <v>10</v>
      </c>
      <c r="C10" s="146" t="s">
        <v>564</v>
      </c>
      <c r="D10" s="147"/>
      <c r="E10" s="169"/>
      <c r="F10" s="169"/>
      <c r="G10" s="169"/>
      <c r="H10" s="169"/>
      <c r="I10" s="169"/>
      <c r="J10" s="169"/>
      <c r="K10" s="169"/>
      <c r="L10" s="183"/>
      <c r="M10" s="183"/>
      <c r="N10" s="183"/>
      <c r="O10" s="183"/>
      <c r="P10" s="183"/>
      <c r="Q10" s="183"/>
    </row>
    <row r="11" spans="1:24" ht="12" customHeight="1" x14ac:dyDescent="0.2">
      <c r="A11" s="144" t="s">
        <v>6</v>
      </c>
      <c r="B11" s="148">
        <v>16</v>
      </c>
      <c r="C11" s="146" t="s">
        <v>532</v>
      </c>
      <c r="D11" s="147"/>
      <c r="E11" s="169"/>
      <c r="F11" s="169"/>
      <c r="G11" s="169"/>
      <c r="H11" s="169"/>
      <c r="I11" s="169"/>
      <c r="J11" s="169"/>
      <c r="K11" s="169"/>
      <c r="L11" s="183"/>
      <c r="M11" s="183"/>
      <c r="N11" s="183"/>
      <c r="O11" s="183"/>
      <c r="P11" s="183"/>
      <c r="Q11" s="183"/>
    </row>
    <row r="12" spans="1:24" ht="12.75" customHeight="1" x14ac:dyDescent="0.2">
      <c r="A12" s="144" t="s">
        <v>450</v>
      </c>
      <c r="B12" s="145">
        <v>10</v>
      </c>
      <c r="C12" s="146" t="s">
        <v>565</v>
      </c>
      <c r="D12" s="147"/>
      <c r="E12" s="169"/>
      <c r="F12" s="169"/>
      <c r="G12" s="169"/>
      <c r="H12" s="169"/>
      <c r="I12" s="169"/>
      <c r="J12" s="169"/>
      <c r="K12" s="169"/>
      <c r="L12" s="183"/>
      <c r="M12" s="183"/>
      <c r="N12" s="183"/>
      <c r="O12" s="183"/>
      <c r="P12" s="183"/>
      <c r="Q12" s="183"/>
    </row>
    <row r="13" spans="1:24" x14ac:dyDescent="0.2">
      <c r="A13" s="16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83"/>
      <c r="M13" s="183"/>
      <c r="N13" s="183"/>
      <c r="O13" s="183"/>
      <c r="P13" s="183"/>
      <c r="Q13" s="183"/>
      <c r="T13" s="184"/>
      <c r="U13" s="185"/>
      <c r="X13" s="184"/>
    </row>
    <row r="14" spans="1:24" x14ac:dyDescent="0.2">
      <c r="A14" s="389" t="s">
        <v>3</v>
      </c>
      <c r="B14" s="389"/>
      <c r="C14" s="389"/>
      <c r="D14" s="389"/>
      <c r="E14" s="389"/>
      <c r="F14" s="389"/>
      <c r="G14" s="389"/>
      <c r="H14" s="389"/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389"/>
      <c r="W14" s="389"/>
      <c r="X14" s="389"/>
    </row>
    <row r="15" spans="1:24" ht="25.5" customHeight="1" x14ac:dyDescent="0.2">
      <c r="A15" s="389" t="s">
        <v>566</v>
      </c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</row>
    <row r="16" spans="1:24" x14ac:dyDescent="0.2">
      <c r="A16" s="183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</row>
    <row r="17" spans="1:26" ht="12.75" customHeight="1" x14ac:dyDescent="0.2">
      <c r="A17" s="301" t="s">
        <v>4</v>
      </c>
      <c r="B17" s="305"/>
      <c r="C17" s="302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301" t="s">
        <v>13</v>
      </c>
      <c r="K17" s="302"/>
      <c r="L17" s="301" t="s">
        <v>9</v>
      </c>
      <c r="M17" s="302"/>
      <c r="N17" s="301" t="s">
        <v>12</v>
      </c>
      <c r="O17" s="302"/>
      <c r="P17" s="301" t="s">
        <v>14</v>
      </c>
      <c r="Q17" s="302"/>
      <c r="R17" s="385" t="s">
        <v>27</v>
      </c>
      <c r="S17" s="385"/>
      <c r="T17" s="385"/>
      <c r="U17" s="393" t="s">
        <v>28</v>
      </c>
      <c r="V17" s="301" t="s">
        <v>30</v>
      </c>
      <c r="W17" s="305"/>
      <c r="X17" s="302"/>
    </row>
    <row r="18" spans="1:26" ht="24.75" customHeight="1" x14ac:dyDescent="0.2">
      <c r="A18" s="157" t="s">
        <v>16</v>
      </c>
      <c r="B18" s="385" t="s">
        <v>5</v>
      </c>
      <c r="C18" s="385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186" t="s">
        <v>10</v>
      </c>
      <c r="K18" s="186" t="s">
        <v>11</v>
      </c>
      <c r="L18" s="186" t="s">
        <v>10</v>
      </c>
      <c r="M18" s="186" t="s">
        <v>11</v>
      </c>
      <c r="N18" s="186" t="s">
        <v>10</v>
      </c>
      <c r="O18" s="186" t="s">
        <v>11</v>
      </c>
      <c r="P18" s="186" t="s">
        <v>10</v>
      </c>
      <c r="Q18" s="186" t="s">
        <v>11</v>
      </c>
      <c r="R18" s="186" t="s">
        <v>10</v>
      </c>
      <c r="S18" s="186" t="s">
        <v>11</v>
      </c>
      <c r="T18" s="186" t="s">
        <v>29</v>
      </c>
      <c r="U18" s="393"/>
      <c r="V18" s="8" t="s">
        <v>31</v>
      </c>
      <c r="W18" s="8" t="s">
        <v>32</v>
      </c>
      <c r="X18" s="8" t="s">
        <v>33</v>
      </c>
    </row>
    <row r="19" spans="1:26" ht="45" customHeight="1" x14ac:dyDescent="0.2">
      <c r="A19" s="187">
        <v>1</v>
      </c>
      <c r="B19" s="394" t="s">
        <v>567</v>
      </c>
      <c r="C19" s="395"/>
      <c r="D19" s="188" t="s">
        <v>78</v>
      </c>
      <c r="E19" s="188">
        <v>30</v>
      </c>
      <c r="F19" s="17">
        <f>$F$25*E19/100</f>
        <v>379936.2</v>
      </c>
      <c r="G19" s="17">
        <f>$G$25*E19/100</f>
        <v>366427.5</v>
      </c>
      <c r="H19" s="189">
        <f t="shared" ref="H19:I22" si="0">J19+L19+N19+P19</f>
        <v>45</v>
      </c>
      <c r="I19" s="189">
        <f t="shared" si="0"/>
        <v>107</v>
      </c>
      <c r="J19" s="187">
        <v>15</v>
      </c>
      <c r="K19" s="190">
        <v>27</v>
      </c>
      <c r="L19" s="187">
        <v>15</v>
      </c>
      <c r="M19" s="190">
        <v>31</v>
      </c>
      <c r="N19" s="187">
        <v>15</v>
      </c>
      <c r="O19" s="190">
        <v>49</v>
      </c>
      <c r="P19" s="187"/>
      <c r="Q19" s="191"/>
      <c r="R19" s="192">
        <f>J19+L19+N19+P19</f>
        <v>45</v>
      </c>
      <c r="S19" s="192">
        <f>K19+M19+O19+Q19</f>
        <v>107</v>
      </c>
      <c r="T19" s="192">
        <f>S19-R19</f>
        <v>62</v>
      </c>
      <c r="U19" s="22" t="s">
        <v>1077</v>
      </c>
      <c r="V19" s="193">
        <f>M19/L19*100</f>
        <v>206.66666666666669</v>
      </c>
      <c r="W19" s="193">
        <f>G19/F19*100</f>
        <v>96.444481994608566</v>
      </c>
      <c r="X19" s="194">
        <f>V19/W19*100</f>
        <v>214.28563085467113</v>
      </c>
      <c r="Y19" s="195"/>
      <c r="Z19" s="195"/>
    </row>
    <row r="20" spans="1:26" ht="53.25" customHeight="1" x14ac:dyDescent="0.2">
      <c r="A20" s="187">
        <v>2</v>
      </c>
      <c r="B20" s="394" t="s">
        <v>568</v>
      </c>
      <c r="C20" s="395"/>
      <c r="D20" s="188" t="s">
        <v>44</v>
      </c>
      <c r="E20" s="188">
        <v>30</v>
      </c>
      <c r="F20" s="17">
        <f>$F$25*E20/100</f>
        <v>379936.2</v>
      </c>
      <c r="G20" s="17">
        <f>$G$25*E20/100</f>
        <v>366427.5</v>
      </c>
      <c r="H20" s="189">
        <f t="shared" si="0"/>
        <v>15</v>
      </c>
      <c r="I20" s="189">
        <f t="shared" si="0"/>
        <v>80</v>
      </c>
      <c r="J20" s="187">
        <v>5</v>
      </c>
      <c r="K20" s="190">
        <v>11</v>
      </c>
      <c r="L20" s="187">
        <v>5</v>
      </c>
      <c r="M20" s="190">
        <v>37</v>
      </c>
      <c r="N20" s="187">
        <v>5</v>
      </c>
      <c r="O20" s="190">
        <v>32</v>
      </c>
      <c r="P20" s="187"/>
      <c r="Q20" s="191"/>
      <c r="R20" s="192">
        <f t="shared" ref="R20:S22" si="1">J20+L20+N20+P20</f>
        <v>15</v>
      </c>
      <c r="S20" s="192">
        <f t="shared" si="1"/>
        <v>80</v>
      </c>
      <c r="T20" s="192">
        <f>S20-R20</f>
        <v>65</v>
      </c>
      <c r="U20" s="22" t="s">
        <v>1078</v>
      </c>
      <c r="V20" s="193">
        <f t="shared" ref="V20:V25" si="2">M20/L20*100</f>
        <v>740</v>
      </c>
      <c r="W20" s="193">
        <f t="shared" ref="W20:W25" si="3">G20/F20*100</f>
        <v>96.444481994608566</v>
      </c>
      <c r="X20" s="194">
        <f t="shared" ref="X20:X25" si="4">V20/W20*100</f>
        <v>767.28080725382245</v>
      </c>
      <c r="Y20" s="195"/>
      <c r="Z20" s="195"/>
    </row>
    <row r="21" spans="1:26" ht="45" customHeight="1" x14ac:dyDescent="0.2">
      <c r="A21" s="187">
        <v>3</v>
      </c>
      <c r="B21" s="394" t="s">
        <v>569</v>
      </c>
      <c r="C21" s="395"/>
      <c r="D21" s="188" t="s">
        <v>78</v>
      </c>
      <c r="E21" s="188">
        <v>30</v>
      </c>
      <c r="F21" s="17">
        <f>$F$25*E21/100</f>
        <v>379936.2</v>
      </c>
      <c r="G21" s="17">
        <f>$G$25*E21/100</f>
        <v>366427.5</v>
      </c>
      <c r="H21" s="189">
        <f t="shared" si="0"/>
        <v>12</v>
      </c>
      <c r="I21" s="189">
        <f t="shared" si="0"/>
        <v>9</v>
      </c>
      <c r="J21" s="187">
        <v>4</v>
      </c>
      <c r="K21" s="190">
        <v>1</v>
      </c>
      <c r="L21" s="187">
        <v>4</v>
      </c>
      <c r="M21" s="190">
        <v>1</v>
      </c>
      <c r="N21" s="187">
        <v>4</v>
      </c>
      <c r="O21" s="190">
        <v>7</v>
      </c>
      <c r="P21" s="187"/>
      <c r="Q21" s="191"/>
      <c r="R21" s="192">
        <f t="shared" si="1"/>
        <v>12</v>
      </c>
      <c r="S21" s="192">
        <f t="shared" si="1"/>
        <v>9</v>
      </c>
      <c r="T21" s="192">
        <f>S21-R21</f>
        <v>-3</v>
      </c>
      <c r="U21" s="22" t="s">
        <v>1079</v>
      </c>
      <c r="V21" s="193">
        <f t="shared" si="2"/>
        <v>25</v>
      </c>
      <c r="W21" s="193">
        <f t="shared" si="3"/>
        <v>96.444481994608566</v>
      </c>
      <c r="X21" s="194">
        <f t="shared" si="4"/>
        <v>25.921648893710213</v>
      </c>
      <c r="Y21" s="195"/>
      <c r="Z21" s="195"/>
    </row>
    <row r="22" spans="1:26" ht="45" customHeight="1" x14ac:dyDescent="0.2">
      <c r="A22" s="187">
        <v>4</v>
      </c>
      <c r="B22" s="394" t="s">
        <v>570</v>
      </c>
      <c r="C22" s="395"/>
      <c r="D22" s="188" t="s">
        <v>571</v>
      </c>
      <c r="E22" s="188">
        <v>10</v>
      </c>
      <c r="F22" s="17">
        <f>$F$25*E22/100</f>
        <v>126645.4</v>
      </c>
      <c r="G22" s="17">
        <f>$G$25*E22/100</f>
        <v>122142.5</v>
      </c>
      <c r="H22" s="189">
        <f t="shared" si="0"/>
        <v>5</v>
      </c>
      <c r="I22" s="189">
        <f t="shared" si="0"/>
        <v>28</v>
      </c>
      <c r="J22" s="187">
        <v>1</v>
      </c>
      <c r="K22" s="190">
        <v>10</v>
      </c>
      <c r="L22" s="187">
        <v>2</v>
      </c>
      <c r="M22" s="190">
        <v>12</v>
      </c>
      <c r="N22" s="187">
        <v>2</v>
      </c>
      <c r="O22" s="190">
        <v>6</v>
      </c>
      <c r="P22" s="187"/>
      <c r="Q22" s="191"/>
      <c r="R22" s="192">
        <f t="shared" si="1"/>
        <v>5</v>
      </c>
      <c r="S22" s="192">
        <f t="shared" si="1"/>
        <v>28</v>
      </c>
      <c r="T22" s="192">
        <f>S22-R22</f>
        <v>23</v>
      </c>
      <c r="U22" s="22" t="s">
        <v>1080</v>
      </c>
      <c r="V22" s="193">
        <f t="shared" si="2"/>
        <v>600</v>
      </c>
      <c r="W22" s="193">
        <f t="shared" si="3"/>
        <v>96.44448199460858</v>
      </c>
      <c r="X22" s="194">
        <f t="shared" si="4"/>
        <v>622.11957344904511</v>
      </c>
      <c r="Y22" s="195"/>
      <c r="Z22" s="195"/>
    </row>
    <row r="23" spans="1:26" ht="45" customHeight="1" x14ac:dyDescent="0.2">
      <c r="A23" s="187"/>
      <c r="B23" s="394"/>
      <c r="C23" s="395"/>
      <c r="D23" s="188"/>
      <c r="E23" s="188"/>
      <c r="F23" s="196"/>
      <c r="G23" s="196"/>
      <c r="H23" s="189">
        <v>0</v>
      </c>
      <c r="I23" s="189">
        <f>K23+M23+O23+Q23</f>
        <v>0</v>
      </c>
      <c r="J23" s="187"/>
      <c r="K23" s="190"/>
      <c r="L23" s="187"/>
      <c r="M23" s="190"/>
      <c r="N23" s="187"/>
      <c r="O23" s="190"/>
      <c r="P23" s="187" t="s">
        <v>291</v>
      </c>
      <c r="Q23" s="191"/>
      <c r="R23" s="192"/>
      <c r="S23" s="192"/>
      <c r="T23" s="192"/>
      <c r="U23" s="22"/>
      <c r="V23" s="193"/>
      <c r="W23" s="193"/>
      <c r="X23" s="194"/>
    </row>
    <row r="24" spans="1:26" ht="45" customHeight="1" x14ac:dyDescent="0.2">
      <c r="A24" s="187"/>
      <c r="B24" s="394"/>
      <c r="C24" s="395"/>
      <c r="D24" s="188"/>
      <c r="E24" s="188"/>
      <c r="F24" s="196"/>
      <c r="G24" s="196"/>
      <c r="H24" s="189">
        <v>0</v>
      </c>
      <c r="I24" s="189">
        <f>K24+M24+O24+Q24</f>
        <v>0</v>
      </c>
      <c r="J24" s="187"/>
      <c r="K24" s="190"/>
      <c r="L24" s="187"/>
      <c r="M24" s="190"/>
      <c r="N24" s="187"/>
      <c r="O24" s="190"/>
      <c r="P24" s="187" t="s">
        <v>291</v>
      </c>
      <c r="Q24" s="191"/>
      <c r="R24" s="192"/>
      <c r="S24" s="192"/>
      <c r="T24" s="192"/>
      <c r="U24" s="22"/>
      <c r="V24" s="193"/>
      <c r="W24" s="193"/>
      <c r="X24" s="194"/>
    </row>
    <row r="25" spans="1:26" s="182" customFormat="1" ht="36.75" customHeight="1" x14ac:dyDescent="0.2">
      <c r="A25" s="396" t="s">
        <v>24</v>
      </c>
      <c r="B25" s="397"/>
      <c r="C25" s="398"/>
      <c r="D25" s="197"/>
      <c r="E25" s="197">
        <f>SUM(E19:E24)</f>
        <v>100</v>
      </c>
      <c r="F25" s="198">
        <f>SEGUIMIENTO!D20</f>
        <v>1266454</v>
      </c>
      <c r="G25" s="198">
        <f>SEGUIMIENTO!E20</f>
        <v>1221425</v>
      </c>
      <c r="H25" s="198">
        <f>SEGUIMIENTO!F20</f>
        <v>0</v>
      </c>
      <c r="I25" s="198">
        <f>SEGUIMIENTO!G20</f>
        <v>0</v>
      </c>
      <c r="J25" s="198">
        <f>SEGUIMIENTO!H20</f>
        <v>0</v>
      </c>
      <c r="K25" s="198">
        <f>SEGUIMIENTO!I20</f>
        <v>0</v>
      </c>
      <c r="L25" s="198">
        <f>SEGUIMIENTO!J20</f>
        <v>0</v>
      </c>
      <c r="M25" s="198">
        <f>SEGUIMIENTO!K20</f>
        <v>0</v>
      </c>
      <c r="N25" s="197">
        <f>SUM(N19:N24)</f>
        <v>26</v>
      </c>
      <c r="O25" s="197">
        <f>SUM(O19:O24)</f>
        <v>94</v>
      </c>
      <c r="P25" s="197">
        <f>SUM(P19:P24)</f>
        <v>0</v>
      </c>
      <c r="Q25" s="89">
        <f>SUM(Q19:Q24)</f>
        <v>0</v>
      </c>
      <c r="R25" s="199">
        <f>J25+L25+N25+P25</f>
        <v>26</v>
      </c>
      <c r="S25" s="199">
        <f>K25+M25+O25+Q25</f>
        <v>94</v>
      </c>
      <c r="T25" s="199">
        <f>S25-R25</f>
        <v>68</v>
      </c>
      <c r="U25" s="199"/>
      <c r="V25" s="193" t="e">
        <f t="shared" si="2"/>
        <v>#DIV/0!</v>
      </c>
      <c r="W25" s="193">
        <f t="shared" si="3"/>
        <v>96.444481994608566</v>
      </c>
      <c r="X25" s="194" t="e">
        <f t="shared" si="4"/>
        <v>#DIV/0!</v>
      </c>
    </row>
    <row r="26" spans="1:26" s="200" customFormat="1" ht="14.25" customHeight="1" x14ac:dyDescent="0.2">
      <c r="F26" s="201"/>
    </row>
    <row r="27" spans="1:26" ht="26.25" customHeight="1" x14ac:dyDescent="0.2">
      <c r="B27" s="399" t="s">
        <v>25</v>
      </c>
      <c r="C27" s="399"/>
      <c r="D27" s="399"/>
      <c r="J27" s="202"/>
      <c r="K27" s="202"/>
      <c r="L27" s="202"/>
      <c r="M27" s="202"/>
      <c r="N27" s="202"/>
      <c r="O27" s="202"/>
      <c r="P27" s="202"/>
    </row>
    <row r="28" spans="1:26" x14ac:dyDescent="0.2">
      <c r="J28" s="202"/>
      <c r="K28" s="202"/>
      <c r="L28" s="202"/>
      <c r="M28" s="202"/>
      <c r="N28" s="202"/>
      <c r="O28" s="202"/>
      <c r="P28" s="202"/>
    </row>
    <row r="29" spans="1:26" x14ac:dyDescent="0.2">
      <c r="J29" s="202"/>
      <c r="K29" s="202"/>
      <c r="L29" s="202"/>
      <c r="M29" s="202"/>
      <c r="N29" s="202"/>
      <c r="O29" s="202"/>
      <c r="P29" s="202"/>
    </row>
    <row r="30" spans="1:26" x14ac:dyDescent="0.2">
      <c r="J30" s="202"/>
      <c r="K30" s="202"/>
      <c r="L30" s="202"/>
      <c r="M30" s="202"/>
      <c r="N30" s="202"/>
      <c r="O30" s="202"/>
      <c r="P30" s="202"/>
    </row>
    <row r="31" spans="1:26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50"/>
      <c r="T31" s="50"/>
      <c r="U31" s="317"/>
      <c r="V31" s="317"/>
      <c r="W31" s="6"/>
    </row>
    <row r="32" spans="1:26" x14ac:dyDescent="0.2">
      <c r="B32" s="289" t="s">
        <v>57</v>
      </c>
      <c r="C32" s="289"/>
      <c r="D32" s="289"/>
      <c r="E32" s="6"/>
      <c r="F32" s="6"/>
      <c r="G32" s="6"/>
      <c r="H32" s="6"/>
      <c r="I32" s="287" t="s">
        <v>286</v>
      </c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</row>
    <row r="33" spans="2:23" x14ac:dyDescent="0.2">
      <c r="B33" s="287" t="s">
        <v>56</v>
      </c>
      <c r="C33" s="287"/>
      <c r="D33" s="287"/>
      <c r="E33" s="6"/>
      <c r="F33" s="6"/>
      <c r="G33" s="6"/>
      <c r="H33" s="6"/>
      <c r="I33" s="287" t="s">
        <v>116</v>
      </c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</row>
    <row r="34" spans="2:23" x14ac:dyDescent="0.2">
      <c r="J34" s="202"/>
      <c r="K34" s="202"/>
      <c r="L34" s="202"/>
      <c r="M34" s="202"/>
      <c r="N34" s="202"/>
      <c r="O34" s="202"/>
      <c r="P34" s="202"/>
    </row>
    <row r="35" spans="2:23" x14ac:dyDescent="0.2">
      <c r="J35" s="202"/>
      <c r="K35" s="202"/>
      <c r="L35" s="202"/>
      <c r="M35" s="202"/>
      <c r="N35" s="202"/>
      <c r="O35" s="202"/>
      <c r="P35" s="202"/>
    </row>
    <row r="36" spans="2:23" x14ac:dyDescent="0.2">
      <c r="J36" s="202"/>
      <c r="K36" s="202"/>
      <c r="L36" s="202"/>
      <c r="M36" s="202"/>
      <c r="N36" s="202"/>
      <c r="O36" s="202"/>
      <c r="P36" s="202"/>
    </row>
    <row r="37" spans="2:23" x14ac:dyDescent="0.2">
      <c r="J37" s="202"/>
      <c r="K37" s="202"/>
      <c r="L37" s="202"/>
      <c r="M37" s="202"/>
      <c r="N37" s="202"/>
      <c r="O37" s="202"/>
      <c r="P37" s="202"/>
    </row>
    <row r="38" spans="2:23" x14ac:dyDescent="0.2">
      <c r="J38" s="202"/>
      <c r="K38" s="202"/>
      <c r="L38" s="202"/>
      <c r="M38" s="202"/>
      <c r="N38" s="202"/>
      <c r="O38" s="202"/>
      <c r="P38" s="202"/>
    </row>
    <row r="39" spans="2:23" x14ac:dyDescent="0.2">
      <c r="J39" s="202"/>
      <c r="K39" s="202"/>
      <c r="L39" s="202"/>
      <c r="M39" s="202"/>
      <c r="N39" s="202"/>
      <c r="O39" s="202"/>
      <c r="P39" s="202"/>
    </row>
    <row r="40" spans="2:23" x14ac:dyDescent="0.2">
      <c r="J40" s="202"/>
      <c r="K40" s="202"/>
      <c r="L40" s="202"/>
      <c r="M40" s="202"/>
      <c r="N40" s="202"/>
      <c r="O40" s="202"/>
      <c r="P40" s="202"/>
    </row>
    <row r="41" spans="2:23" x14ac:dyDescent="0.2">
      <c r="J41" s="202"/>
      <c r="K41" s="202"/>
      <c r="L41" s="202"/>
      <c r="M41" s="202"/>
      <c r="N41" s="202"/>
      <c r="O41" s="202"/>
      <c r="P41" s="202"/>
    </row>
    <row r="42" spans="2:23" x14ac:dyDescent="0.2">
      <c r="J42" s="202"/>
      <c r="K42" s="202"/>
      <c r="L42" s="202"/>
      <c r="M42" s="202"/>
      <c r="N42" s="202"/>
      <c r="O42" s="202"/>
      <c r="P42" s="202"/>
    </row>
    <row r="43" spans="2:23" x14ac:dyDescent="0.2">
      <c r="J43" s="202"/>
      <c r="K43" s="202"/>
      <c r="L43" s="202"/>
      <c r="M43" s="202"/>
      <c r="N43" s="202"/>
      <c r="O43" s="202"/>
      <c r="P43" s="202"/>
    </row>
    <row r="44" spans="2:23" x14ac:dyDescent="0.2">
      <c r="J44" s="202"/>
      <c r="K44" s="202"/>
      <c r="L44" s="202"/>
      <c r="M44" s="202"/>
      <c r="N44" s="202"/>
      <c r="O44" s="202"/>
      <c r="P44" s="202"/>
    </row>
    <row r="45" spans="2:23" x14ac:dyDescent="0.2">
      <c r="J45" s="202"/>
      <c r="K45" s="202"/>
      <c r="L45" s="202"/>
      <c r="M45" s="202"/>
      <c r="N45" s="202"/>
      <c r="O45" s="202"/>
      <c r="P45" s="202"/>
    </row>
    <row r="46" spans="2:23" x14ac:dyDescent="0.2">
      <c r="J46" s="202"/>
      <c r="K46" s="202"/>
      <c r="L46" s="202"/>
      <c r="M46" s="202"/>
      <c r="N46" s="202"/>
      <c r="O46" s="202"/>
      <c r="P46" s="202"/>
    </row>
    <row r="47" spans="2:23" x14ac:dyDescent="0.2">
      <c r="J47" s="202"/>
      <c r="K47" s="202"/>
      <c r="L47" s="202"/>
      <c r="M47" s="202"/>
      <c r="N47" s="202"/>
      <c r="O47" s="202"/>
      <c r="P47" s="202"/>
    </row>
    <row r="48" spans="2:23" x14ac:dyDescent="0.2">
      <c r="J48" s="202"/>
      <c r="K48" s="202"/>
      <c r="L48" s="202"/>
      <c r="M48" s="202"/>
      <c r="N48" s="202"/>
      <c r="O48" s="202"/>
      <c r="P48" s="202"/>
    </row>
    <row r="49" spans="10:16" x14ac:dyDescent="0.2">
      <c r="J49" s="202"/>
      <c r="K49" s="202"/>
      <c r="L49" s="202"/>
      <c r="M49" s="202"/>
      <c r="N49" s="202"/>
      <c r="O49" s="202"/>
      <c r="P49" s="202"/>
    </row>
    <row r="50" spans="10:16" x14ac:dyDescent="0.2">
      <c r="J50" s="202"/>
      <c r="K50" s="202"/>
      <c r="L50" s="202"/>
      <c r="M50" s="202"/>
      <c r="N50" s="202"/>
      <c r="O50" s="202"/>
      <c r="P50" s="202"/>
    </row>
    <row r="51" spans="10:16" x14ac:dyDescent="0.2">
      <c r="J51" s="202"/>
      <c r="K51" s="202"/>
      <c r="L51" s="202"/>
      <c r="M51" s="202"/>
      <c r="N51" s="202"/>
      <c r="O51" s="202"/>
      <c r="P51" s="202"/>
    </row>
    <row r="52" spans="10:16" x14ac:dyDescent="0.2">
      <c r="J52" s="202"/>
      <c r="K52" s="202"/>
      <c r="L52" s="202"/>
      <c r="M52" s="202"/>
      <c r="N52" s="202"/>
      <c r="O52" s="202"/>
      <c r="P52" s="202"/>
    </row>
    <row r="53" spans="10:16" x14ac:dyDescent="0.2">
      <c r="J53" s="202"/>
      <c r="K53" s="202"/>
      <c r="L53" s="202"/>
      <c r="M53" s="202"/>
      <c r="N53" s="202"/>
      <c r="O53" s="202"/>
      <c r="P53" s="202"/>
    </row>
    <row r="54" spans="10:16" x14ac:dyDescent="0.2">
      <c r="J54" s="202"/>
      <c r="K54" s="202"/>
      <c r="L54" s="202"/>
      <c r="M54" s="202"/>
      <c r="N54" s="202"/>
      <c r="O54" s="202"/>
      <c r="P54" s="202"/>
    </row>
    <row r="55" spans="10:16" x14ac:dyDescent="0.2">
      <c r="J55" s="202"/>
      <c r="K55" s="202"/>
      <c r="L55" s="202"/>
      <c r="M55" s="202"/>
      <c r="N55" s="202"/>
      <c r="O55" s="202"/>
      <c r="P55" s="202"/>
    </row>
    <row r="56" spans="10:16" x14ac:dyDescent="0.2">
      <c r="J56" s="202"/>
      <c r="K56" s="202"/>
      <c r="L56" s="202"/>
      <c r="M56" s="202"/>
      <c r="N56" s="202"/>
      <c r="O56" s="202"/>
      <c r="P56" s="202"/>
    </row>
    <row r="57" spans="10:16" x14ac:dyDescent="0.2">
      <c r="J57" s="202"/>
      <c r="K57" s="202"/>
      <c r="L57" s="202"/>
      <c r="M57" s="202"/>
      <c r="N57" s="202"/>
      <c r="O57" s="202"/>
      <c r="P57" s="202"/>
    </row>
    <row r="58" spans="10:16" x14ac:dyDescent="0.2">
      <c r="J58" s="202"/>
      <c r="K58" s="202"/>
      <c r="L58" s="202"/>
      <c r="M58" s="202"/>
      <c r="N58" s="202"/>
      <c r="O58" s="202"/>
      <c r="P58" s="202"/>
    </row>
    <row r="59" spans="10:16" x14ac:dyDescent="0.2">
      <c r="J59" s="202"/>
      <c r="K59" s="202"/>
      <c r="L59" s="202"/>
      <c r="M59" s="202"/>
      <c r="N59" s="202"/>
      <c r="O59" s="202"/>
      <c r="P59" s="202"/>
    </row>
    <row r="60" spans="10:16" x14ac:dyDescent="0.2">
      <c r="J60" s="202"/>
      <c r="K60" s="202"/>
      <c r="L60" s="202"/>
      <c r="M60" s="202"/>
      <c r="N60" s="202"/>
      <c r="O60" s="202"/>
      <c r="P60" s="202"/>
    </row>
    <row r="61" spans="10:16" x14ac:dyDescent="0.2">
      <c r="J61" s="202"/>
      <c r="K61" s="202"/>
      <c r="L61" s="202"/>
      <c r="M61" s="202"/>
      <c r="N61" s="202"/>
      <c r="O61" s="202"/>
      <c r="P61" s="202"/>
    </row>
  </sheetData>
  <sheetProtection sheet="1" objects="1" scenarios="1"/>
  <mergeCells count="34">
    <mergeCell ref="B33:D33"/>
    <mergeCell ref="I33:W33"/>
    <mergeCell ref="B24:C24"/>
    <mergeCell ref="A25:C25"/>
    <mergeCell ref="B27:D27"/>
    <mergeCell ref="U31:V31"/>
    <mergeCell ref="B32:D32"/>
    <mergeCell ref="I32:W32"/>
    <mergeCell ref="B19:C19"/>
    <mergeCell ref="B20:C20"/>
    <mergeCell ref="B21:C21"/>
    <mergeCell ref="B22:C22"/>
    <mergeCell ref="B23:C23"/>
    <mergeCell ref="A6:X6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opLeftCell="A5" workbookViewId="0">
      <selection activeCell="T20" sqref="T20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33.140625" style="36" customWidth="1"/>
    <col min="4" max="4" width="10.5703125" style="36" customWidth="1"/>
    <col min="5" max="5" width="10.140625" style="36" customWidth="1"/>
    <col min="6" max="6" width="13.42578125" style="36" customWidth="1"/>
    <col min="7" max="7" width="12.42578125" style="36" bestFit="1" customWidth="1"/>
    <col min="8" max="9" width="11.42578125" style="36" hidden="1" customWidth="1"/>
    <col min="10" max="10" width="9.5703125" style="36" hidden="1" customWidth="1"/>
    <col min="11" max="11" width="10" style="36" hidden="1" customWidth="1"/>
    <col min="12" max="12" width="11" style="36" hidden="1" customWidth="1"/>
    <col min="13" max="13" width="10.140625" style="36" hidden="1" customWidth="1"/>
    <col min="14" max="14" width="11" style="36" customWidth="1"/>
    <col min="15" max="15" width="9.5703125" style="36" customWidth="1"/>
    <col min="16" max="16" width="11" style="36" hidden="1" customWidth="1"/>
    <col min="17" max="17" width="8.85546875" style="36" hidden="1" customWidth="1"/>
    <col min="18" max="19" width="10" style="36" customWidth="1"/>
    <col min="20" max="20" width="9.28515625" style="36" customWidth="1"/>
    <col min="21" max="21" width="13.5703125" style="36" customWidth="1"/>
    <col min="22" max="22" width="7.140625" style="36" customWidth="1"/>
    <col min="23" max="23" width="7" style="36" customWidth="1"/>
    <col min="24" max="24" width="9.140625" style="36" customWidth="1"/>
    <col min="25" max="25" width="15.42578125" style="36" customWidth="1"/>
    <col min="26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117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118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S7" s="32"/>
    </row>
    <row r="8" spans="1:24" x14ac:dyDescent="0.2">
      <c r="A8" s="30" t="s">
        <v>36</v>
      </c>
      <c r="B8" s="30"/>
      <c r="C8" s="30" t="s">
        <v>119</v>
      </c>
      <c r="D8" s="1"/>
      <c r="E8" s="1"/>
      <c r="F8" s="1"/>
      <c r="G8" s="1"/>
      <c r="H8" s="1"/>
      <c r="I8" s="1"/>
      <c r="J8" s="1"/>
      <c r="K8" s="1"/>
      <c r="L8" s="6"/>
      <c r="M8" s="6"/>
      <c r="N8" s="6"/>
      <c r="O8" s="6"/>
      <c r="P8" s="6"/>
      <c r="Q8" s="6"/>
    </row>
    <row r="9" spans="1:24" x14ac:dyDescent="0.2">
      <c r="A9" s="30" t="s">
        <v>0</v>
      </c>
      <c r="B9" s="45"/>
      <c r="C9" s="30" t="s">
        <v>120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30" t="s">
        <v>63</v>
      </c>
      <c r="B10" s="45"/>
      <c r="C10" s="30" t="s">
        <v>121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30" t="s">
        <v>6</v>
      </c>
      <c r="B11" s="45"/>
      <c r="C11" s="30" t="s">
        <v>122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26" t="s">
        <v>38</v>
      </c>
      <c r="B12" s="26"/>
      <c r="C12" s="41" t="s">
        <v>123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  <c r="T12" s="46"/>
      <c r="U12" s="46"/>
      <c r="X12" s="46"/>
    </row>
    <row r="13" spans="1:24" x14ac:dyDescent="0.2">
      <c r="A13" s="309" t="s">
        <v>3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</row>
    <row r="14" spans="1:24" ht="25.5" customHeight="1" x14ac:dyDescent="0.2">
      <c r="A14" s="292" t="s">
        <v>124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</row>
    <row r="15" spans="1:24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24" ht="12.75" customHeight="1" x14ac:dyDescent="0.2">
      <c r="A16" s="290" t="s">
        <v>4</v>
      </c>
      <c r="B16" s="306"/>
      <c r="C16" s="291"/>
      <c r="D16" s="293" t="s">
        <v>7</v>
      </c>
      <c r="E16" s="293" t="s">
        <v>17</v>
      </c>
      <c r="F16" s="301" t="s">
        <v>18</v>
      </c>
      <c r="G16" s="302"/>
      <c r="H16" s="301" t="s">
        <v>19</v>
      </c>
      <c r="I16" s="302"/>
      <c r="J16" s="290" t="s">
        <v>13</v>
      </c>
      <c r="K16" s="291"/>
      <c r="L16" s="290" t="s">
        <v>9</v>
      </c>
      <c r="M16" s="291"/>
      <c r="N16" s="290" t="s">
        <v>12</v>
      </c>
      <c r="O16" s="291"/>
      <c r="P16" s="290" t="s">
        <v>14</v>
      </c>
      <c r="Q16" s="291"/>
      <c r="R16" s="288" t="s">
        <v>27</v>
      </c>
      <c r="S16" s="288"/>
      <c r="T16" s="288"/>
      <c r="U16" s="311" t="s">
        <v>28</v>
      </c>
      <c r="V16" s="301" t="s">
        <v>30</v>
      </c>
      <c r="W16" s="305"/>
      <c r="X16" s="302"/>
    </row>
    <row r="17" spans="1:24" x14ac:dyDescent="0.2">
      <c r="A17" s="2" t="s">
        <v>16</v>
      </c>
      <c r="B17" s="288" t="s">
        <v>5</v>
      </c>
      <c r="C17" s="288"/>
      <c r="D17" s="294"/>
      <c r="E17" s="294"/>
      <c r="F17" s="8" t="s">
        <v>20</v>
      </c>
      <c r="G17" s="8" t="s">
        <v>21</v>
      </c>
      <c r="H17" s="8" t="s">
        <v>22</v>
      </c>
      <c r="I17" s="8" t="s">
        <v>23</v>
      </c>
      <c r="J17" s="3" t="s">
        <v>10</v>
      </c>
      <c r="K17" s="3" t="s">
        <v>11</v>
      </c>
      <c r="L17" s="3" t="s">
        <v>10</v>
      </c>
      <c r="M17" s="3" t="s">
        <v>11</v>
      </c>
      <c r="N17" s="3" t="s">
        <v>10</v>
      </c>
      <c r="O17" s="3" t="s">
        <v>11</v>
      </c>
      <c r="P17" s="3" t="s">
        <v>10</v>
      </c>
      <c r="Q17" s="3" t="s">
        <v>11</v>
      </c>
      <c r="R17" s="3" t="s">
        <v>10</v>
      </c>
      <c r="S17" s="3" t="s">
        <v>11</v>
      </c>
      <c r="T17" s="3" t="s">
        <v>29</v>
      </c>
      <c r="U17" s="311"/>
      <c r="V17" s="8" t="s">
        <v>31</v>
      </c>
      <c r="W17" s="8" t="s">
        <v>32</v>
      </c>
      <c r="X17" s="8" t="s">
        <v>33</v>
      </c>
    </row>
    <row r="18" spans="1:24" ht="45" customHeight="1" x14ac:dyDescent="0.2">
      <c r="A18" s="9">
        <v>1</v>
      </c>
      <c r="B18" s="303" t="s">
        <v>125</v>
      </c>
      <c r="C18" s="304"/>
      <c r="D18" s="18" t="s">
        <v>42</v>
      </c>
      <c r="E18" s="18">
        <v>25</v>
      </c>
      <c r="F18" s="47">
        <f>$F$27*E18/100</f>
        <v>357781.25</v>
      </c>
      <c r="G18" s="47">
        <f>$F$27*E18/100</f>
        <v>357781.25</v>
      </c>
      <c r="H18" s="14">
        <v>9</v>
      </c>
      <c r="I18" s="5">
        <v>0</v>
      </c>
      <c r="J18" s="9">
        <v>3</v>
      </c>
      <c r="K18" s="38">
        <v>3</v>
      </c>
      <c r="L18" s="9">
        <v>3</v>
      </c>
      <c r="M18" s="5">
        <v>3</v>
      </c>
      <c r="N18" s="9">
        <v>3</v>
      </c>
      <c r="O18" s="5">
        <v>10</v>
      </c>
      <c r="P18" s="9"/>
      <c r="Q18" s="5"/>
      <c r="R18" s="13">
        <f t="shared" ref="R18:S27" si="0">J18+L18+N18+P18</f>
        <v>9</v>
      </c>
      <c r="S18" s="13">
        <f t="shared" si="0"/>
        <v>16</v>
      </c>
      <c r="T18" s="13">
        <f>S18-R18</f>
        <v>7</v>
      </c>
      <c r="U18" s="25" t="s">
        <v>1118</v>
      </c>
      <c r="V18" s="5">
        <f>O18/N18*100</f>
        <v>333.33333333333337</v>
      </c>
      <c r="W18" s="5">
        <f>G18/F18*100</f>
        <v>100</v>
      </c>
      <c r="X18" s="5">
        <f>V18/W18*100</f>
        <v>333.33333333333337</v>
      </c>
    </row>
    <row r="19" spans="1:24" ht="45" customHeight="1" x14ac:dyDescent="0.2">
      <c r="A19" s="9">
        <v>2</v>
      </c>
      <c r="B19" s="303" t="s">
        <v>126</v>
      </c>
      <c r="C19" s="304"/>
      <c r="D19" s="18" t="s">
        <v>127</v>
      </c>
      <c r="E19" s="18">
        <v>10</v>
      </c>
      <c r="F19" s="47">
        <f t="shared" ref="F19:F25" si="1">$F$27*E19/100</f>
        <v>143112.5</v>
      </c>
      <c r="G19" s="47">
        <f t="shared" ref="G19:G25" si="2">$F$27*E19/100</f>
        <v>143112.5</v>
      </c>
      <c r="H19" s="14">
        <v>3</v>
      </c>
      <c r="I19" s="5">
        <v>0</v>
      </c>
      <c r="J19" s="9">
        <v>1</v>
      </c>
      <c r="K19" s="38">
        <v>1</v>
      </c>
      <c r="L19" s="9">
        <v>1</v>
      </c>
      <c r="M19" s="5">
        <v>1</v>
      </c>
      <c r="N19" s="9">
        <v>1</v>
      </c>
      <c r="O19" s="5">
        <v>1</v>
      </c>
      <c r="P19" s="9"/>
      <c r="Q19" s="5"/>
      <c r="R19" s="13">
        <f t="shared" si="0"/>
        <v>3</v>
      </c>
      <c r="S19" s="13">
        <f t="shared" si="0"/>
        <v>3</v>
      </c>
      <c r="T19" s="13">
        <f t="shared" ref="T19:T27" si="3">S19-R19</f>
        <v>0</v>
      </c>
      <c r="U19" s="7"/>
      <c r="V19" s="5">
        <f t="shared" ref="V19:V27" si="4">O19/N19*100</f>
        <v>100</v>
      </c>
      <c r="W19" s="5">
        <f t="shared" ref="W19:W27" si="5">G19/F19*100</f>
        <v>100</v>
      </c>
      <c r="X19" s="5">
        <f t="shared" ref="X19:X27" si="6">V19/W19*100</f>
        <v>100</v>
      </c>
    </row>
    <row r="20" spans="1:24" ht="45" customHeight="1" x14ac:dyDescent="0.2">
      <c r="A20" s="9">
        <v>3</v>
      </c>
      <c r="B20" s="303" t="s">
        <v>128</v>
      </c>
      <c r="C20" s="304"/>
      <c r="D20" s="18" t="s">
        <v>48</v>
      </c>
      <c r="E20" s="18">
        <v>20</v>
      </c>
      <c r="F20" s="47">
        <f t="shared" si="1"/>
        <v>286225</v>
      </c>
      <c r="G20" s="47">
        <f t="shared" si="2"/>
        <v>286225</v>
      </c>
      <c r="H20" s="14">
        <v>6</v>
      </c>
      <c r="I20" s="5">
        <v>0</v>
      </c>
      <c r="J20" s="9">
        <v>2</v>
      </c>
      <c r="K20" s="38">
        <v>2</v>
      </c>
      <c r="L20" s="9">
        <v>2</v>
      </c>
      <c r="M20" s="5">
        <v>2</v>
      </c>
      <c r="N20" s="9">
        <v>2</v>
      </c>
      <c r="O20" s="5">
        <v>2</v>
      </c>
      <c r="P20" s="9"/>
      <c r="Q20" s="5"/>
      <c r="R20" s="13">
        <f t="shared" si="0"/>
        <v>6</v>
      </c>
      <c r="S20" s="13">
        <f t="shared" si="0"/>
        <v>6</v>
      </c>
      <c r="T20" s="13">
        <f t="shared" si="3"/>
        <v>0</v>
      </c>
      <c r="U20" s="7"/>
      <c r="V20" s="5">
        <f t="shared" si="4"/>
        <v>100</v>
      </c>
      <c r="W20" s="5">
        <f t="shared" si="5"/>
        <v>100</v>
      </c>
      <c r="X20" s="5">
        <f t="shared" si="6"/>
        <v>100</v>
      </c>
    </row>
    <row r="21" spans="1:24" ht="45" customHeight="1" x14ac:dyDescent="0.2">
      <c r="A21" s="9">
        <v>4</v>
      </c>
      <c r="B21" s="303" t="s">
        <v>129</v>
      </c>
      <c r="C21" s="304"/>
      <c r="D21" s="18" t="s">
        <v>89</v>
      </c>
      <c r="E21" s="18">
        <v>5</v>
      </c>
      <c r="F21" s="47">
        <f t="shared" si="1"/>
        <v>71556.25</v>
      </c>
      <c r="G21" s="47">
        <f t="shared" si="2"/>
        <v>71556.25</v>
      </c>
      <c r="H21" s="14">
        <v>3</v>
      </c>
      <c r="I21" s="5">
        <v>0</v>
      </c>
      <c r="J21" s="9">
        <v>1</v>
      </c>
      <c r="K21" s="38">
        <v>1</v>
      </c>
      <c r="L21" s="9">
        <v>1</v>
      </c>
      <c r="M21" s="5">
        <v>1</v>
      </c>
      <c r="N21" s="9">
        <v>1</v>
      </c>
      <c r="O21" s="5">
        <v>0</v>
      </c>
      <c r="P21" s="9"/>
      <c r="Q21" s="5"/>
      <c r="R21" s="13">
        <f t="shared" si="0"/>
        <v>3</v>
      </c>
      <c r="S21" s="13">
        <f t="shared" si="0"/>
        <v>2</v>
      </c>
      <c r="T21" s="13">
        <f t="shared" si="3"/>
        <v>-1</v>
      </c>
      <c r="U21" s="7"/>
      <c r="V21" s="5">
        <f t="shared" si="4"/>
        <v>0</v>
      </c>
      <c r="W21" s="5">
        <f t="shared" si="5"/>
        <v>100</v>
      </c>
      <c r="X21" s="5">
        <f t="shared" si="6"/>
        <v>0</v>
      </c>
    </row>
    <row r="22" spans="1:24" ht="45" customHeight="1" x14ac:dyDescent="0.2">
      <c r="A22" s="9">
        <v>5</v>
      </c>
      <c r="B22" s="303" t="s">
        <v>130</v>
      </c>
      <c r="C22" s="304"/>
      <c r="D22" s="18" t="s">
        <v>131</v>
      </c>
      <c r="E22" s="18">
        <v>20</v>
      </c>
      <c r="F22" s="47">
        <f t="shared" si="1"/>
        <v>286225</v>
      </c>
      <c r="G22" s="47">
        <f t="shared" si="2"/>
        <v>286225</v>
      </c>
      <c r="H22" s="14">
        <v>210</v>
      </c>
      <c r="I22" s="5">
        <v>0</v>
      </c>
      <c r="J22" s="9">
        <v>70</v>
      </c>
      <c r="K22" s="38">
        <v>70</v>
      </c>
      <c r="L22" s="9">
        <v>70</v>
      </c>
      <c r="M22" s="5">
        <v>70</v>
      </c>
      <c r="N22" s="9">
        <v>70</v>
      </c>
      <c r="O22" s="5">
        <v>70</v>
      </c>
      <c r="P22" s="9"/>
      <c r="Q22" s="5"/>
      <c r="R22" s="13">
        <f t="shared" si="0"/>
        <v>210</v>
      </c>
      <c r="S22" s="13">
        <f t="shared" si="0"/>
        <v>210</v>
      </c>
      <c r="T22" s="13">
        <f t="shared" si="3"/>
        <v>0</v>
      </c>
      <c r="U22" s="7"/>
      <c r="V22" s="5">
        <f t="shared" si="4"/>
        <v>100</v>
      </c>
      <c r="W22" s="5">
        <f t="shared" si="5"/>
        <v>100</v>
      </c>
      <c r="X22" s="5">
        <f t="shared" si="6"/>
        <v>100</v>
      </c>
    </row>
    <row r="23" spans="1:24" ht="45" customHeight="1" x14ac:dyDescent="0.2">
      <c r="A23" s="9">
        <v>6</v>
      </c>
      <c r="B23" s="303" t="s">
        <v>132</v>
      </c>
      <c r="C23" s="304"/>
      <c r="D23" s="18" t="s">
        <v>133</v>
      </c>
      <c r="E23" s="18">
        <v>5</v>
      </c>
      <c r="F23" s="47">
        <f t="shared" si="1"/>
        <v>71556.25</v>
      </c>
      <c r="G23" s="47">
        <f t="shared" si="2"/>
        <v>71556.25</v>
      </c>
      <c r="H23" s="14">
        <v>6</v>
      </c>
      <c r="I23" s="5">
        <v>0</v>
      </c>
      <c r="J23" s="9">
        <v>2</v>
      </c>
      <c r="K23" s="38">
        <v>2</v>
      </c>
      <c r="L23" s="9">
        <v>2</v>
      </c>
      <c r="M23" s="5">
        <v>2</v>
      </c>
      <c r="N23" s="9">
        <v>2</v>
      </c>
      <c r="O23" s="5">
        <v>2</v>
      </c>
      <c r="P23" s="9"/>
      <c r="Q23" s="5"/>
      <c r="R23" s="13">
        <f t="shared" si="0"/>
        <v>6</v>
      </c>
      <c r="S23" s="13">
        <f t="shared" si="0"/>
        <v>6</v>
      </c>
      <c r="T23" s="13">
        <f t="shared" si="3"/>
        <v>0</v>
      </c>
      <c r="U23" s="7"/>
      <c r="V23" s="5">
        <f t="shared" si="4"/>
        <v>100</v>
      </c>
      <c r="W23" s="5">
        <f t="shared" si="5"/>
        <v>100</v>
      </c>
      <c r="X23" s="5">
        <f t="shared" si="6"/>
        <v>100</v>
      </c>
    </row>
    <row r="24" spans="1:24" ht="45" customHeight="1" x14ac:dyDescent="0.2">
      <c r="A24" s="9">
        <v>7</v>
      </c>
      <c r="B24" s="303" t="s">
        <v>134</v>
      </c>
      <c r="C24" s="304"/>
      <c r="D24" s="18" t="s">
        <v>135</v>
      </c>
      <c r="E24" s="18">
        <v>10</v>
      </c>
      <c r="F24" s="47">
        <f t="shared" si="1"/>
        <v>143112.5</v>
      </c>
      <c r="G24" s="47">
        <f t="shared" si="2"/>
        <v>143112.5</v>
      </c>
      <c r="H24" s="14">
        <v>6</v>
      </c>
      <c r="I24" s="5">
        <v>0</v>
      </c>
      <c r="J24" s="9">
        <v>2</v>
      </c>
      <c r="K24" s="38">
        <v>2</v>
      </c>
      <c r="L24" s="9">
        <v>2</v>
      </c>
      <c r="M24" s="5">
        <v>2</v>
      </c>
      <c r="N24" s="9">
        <v>2</v>
      </c>
      <c r="O24" s="5">
        <v>2</v>
      </c>
      <c r="P24" s="9"/>
      <c r="Q24" s="5"/>
      <c r="R24" s="13">
        <f t="shared" si="0"/>
        <v>6</v>
      </c>
      <c r="S24" s="13">
        <f t="shared" si="0"/>
        <v>6</v>
      </c>
      <c r="T24" s="13">
        <f t="shared" si="3"/>
        <v>0</v>
      </c>
      <c r="U24" s="7"/>
      <c r="V24" s="5">
        <f t="shared" si="4"/>
        <v>100</v>
      </c>
      <c r="W24" s="5">
        <f t="shared" si="5"/>
        <v>100</v>
      </c>
      <c r="X24" s="5">
        <f t="shared" si="6"/>
        <v>100</v>
      </c>
    </row>
    <row r="25" spans="1:24" ht="45" customHeight="1" x14ac:dyDescent="0.2">
      <c r="A25" s="9">
        <v>8</v>
      </c>
      <c r="B25" s="303" t="s">
        <v>136</v>
      </c>
      <c r="C25" s="304"/>
      <c r="D25" s="18" t="s">
        <v>89</v>
      </c>
      <c r="E25" s="18">
        <v>5</v>
      </c>
      <c r="F25" s="47">
        <f t="shared" si="1"/>
        <v>71556.25</v>
      </c>
      <c r="G25" s="47">
        <f t="shared" si="2"/>
        <v>71556.25</v>
      </c>
      <c r="H25" s="14">
        <v>9</v>
      </c>
      <c r="I25" s="5">
        <v>0</v>
      </c>
      <c r="J25" s="9">
        <v>3</v>
      </c>
      <c r="K25" s="38">
        <v>3</v>
      </c>
      <c r="L25" s="9">
        <v>3</v>
      </c>
      <c r="M25" s="5">
        <v>3</v>
      </c>
      <c r="N25" s="9">
        <v>3</v>
      </c>
      <c r="O25" s="5">
        <v>3</v>
      </c>
      <c r="P25" s="9"/>
      <c r="Q25" s="5"/>
      <c r="R25" s="13">
        <f t="shared" si="0"/>
        <v>9</v>
      </c>
      <c r="S25" s="13">
        <f t="shared" si="0"/>
        <v>9</v>
      </c>
      <c r="T25" s="13">
        <f t="shared" si="3"/>
        <v>0</v>
      </c>
      <c r="U25" s="7"/>
      <c r="V25" s="5">
        <f t="shared" si="4"/>
        <v>100</v>
      </c>
      <c r="W25" s="5">
        <f t="shared" si="5"/>
        <v>100</v>
      </c>
      <c r="X25" s="5">
        <f t="shared" si="6"/>
        <v>100</v>
      </c>
    </row>
    <row r="26" spans="1:24" ht="45" customHeight="1" x14ac:dyDescent="0.2">
      <c r="A26" s="9"/>
      <c r="B26" s="303"/>
      <c r="C26" s="304"/>
      <c r="D26" s="18"/>
      <c r="E26" s="18"/>
      <c r="F26" s="48"/>
      <c r="G26" s="48"/>
      <c r="H26" s="14"/>
      <c r="I26" s="5"/>
      <c r="J26" s="9"/>
      <c r="K26" s="38"/>
      <c r="L26" s="9"/>
      <c r="M26" s="5"/>
      <c r="N26" s="9"/>
      <c r="O26" s="5"/>
      <c r="P26" s="9"/>
      <c r="Q26" s="5"/>
      <c r="R26" s="13"/>
      <c r="S26" s="13"/>
      <c r="T26" s="13"/>
      <c r="U26" s="38"/>
      <c r="V26" s="5" t="e">
        <f t="shared" si="4"/>
        <v>#DIV/0!</v>
      </c>
      <c r="W26" s="5"/>
      <c r="X26" s="5"/>
    </row>
    <row r="27" spans="1:24" s="1" customFormat="1" ht="36.75" customHeight="1" x14ac:dyDescent="0.2">
      <c r="A27" s="298" t="s">
        <v>24</v>
      </c>
      <c r="B27" s="299"/>
      <c r="C27" s="300"/>
      <c r="D27" s="18"/>
      <c r="E27" s="18">
        <f>SUM(E18:E26)</f>
        <v>100</v>
      </c>
      <c r="F27" s="19">
        <f>SEGUIMIENTO!D5</f>
        <v>1431125</v>
      </c>
      <c r="G27" s="19">
        <f>SEGUIMIENTO!E5</f>
        <v>1276240</v>
      </c>
      <c r="H27" s="18">
        <f t="shared" ref="H27:Q27" si="7">SUM(H18:H26)</f>
        <v>252</v>
      </c>
      <c r="I27" s="49">
        <f t="shared" si="7"/>
        <v>0</v>
      </c>
      <c r="J27" s="49">
        <f t="shared" si="7"/>
        <v>84</v>
      </c>
      <c r="K27" s="49">
        <f t="shared" si="7"/>
        <v>84</v>
      </c>
      <c r="L27" s="49">
        <f t="shared" si="7"/>
        <v>84</v>
      </c>
      <c r="M27" s="49">
        <f t="shared" si="7"/>
        <v>84</v>
      </c>
      <c r="N27" s="49">
        <f t="shared" si="7"/>
        <v>84</v>
      </c>
      <c r="O27" s="49">
        <f t="shared" si="7"/>
        <v>90</v>
      </c>
      <c r="P27" s="49">
        <f t="shared" si="7"/>
        <v>0</v>
      </c>
      <c r="Q27" s="49">
        <f t="shared" si="7"/>
        <v>0</v>
      </c>
      <c r="R27" s="14">
        <f t="shared" si="0"/>
        <v>252</v>
      </c>
      <c r="S27" s="14">
        <f t="shared" si="0"/>
        <v>258</v>
      </c>
      <c r="T27" s="14">
        <f t="shared" si="3"/>
        <v>6</v>
      </c>
      <c r="U27" s="14"/>
      <c r="V27" s="5">
        <f t="shared" si="4"/>
        <v>107.14285714285714</v>
      </c>
      <c r="W27" s="5">
        <f t="shared" si="5"/>
        <v>89.177395405712289</v>
      </c>
      <c r="X27" s="5">
        <f t="shared" si="6"/>
        <v>120.14575740344404</v>
      </c>
    </row>
    <row r="28" spans="1:24" s="6" customFormat="1" ht="14.25" customHeight="1" x14ac:dyDescent="0.2">
      <c r="F28" s="10"/>
      <c r="V28" s="44"/>
      <c r="W28" s="44"/>
      <c r="X28" s="44"/>
    </row>
    <row r="29" spans="1:24" s="6" customFormat="1" ht="14.25" customHeight="1" x14ac:dyDescent="0.2">
      <c r="B29" s="11" t="s">
        <v>25</v>
      </c>
      <c r="F29" s="10"/>
      <c r="H29" s="6" t="s">
        <v>26</v>
      </c>
    </row>
    <row r="33" spans="1:24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1"/>
      <c r="S33" s="50"/>
      <c r="T33" s="317"/>
      <c r="U33" s="317"/>
      <c r="V33" s="6"/>
      <c r="W33" s="6"/>
      <c r="X33" s="6"/>
    </row>
    <row r="34" spans="1:24" x14ac:dyDescent="0.2">
      <c r="A34" s="289" t="s">
        <v>92</v>
      </c>
      <c r="B34" s="289"/>
      <c r="C34" s="289"/>
      <c r="D34" s="6"/>
      <c r="E34" s="6"/>
      <c r="F34" s="6"/>
      <c r="G34" s="6"/>
      <c r="H34" s="287" t="s">
        <v>137</v>
      </c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6"/>
      <c r="X34" s="6"/>
    </row>
    <row r="35" spans="1:24" x14ac:dyDescent="0.2">
      <c r="A35" s="287" t="s">
        <v>56</v>
      </c>
      <c r="B35" s="287"/>
      <c r="C35" s="287"/>
      <c r="D35" s="6"/>
      <c r="E35" s="6"/>
      <c r="F35" s="6"/>
      <c r="G35" s="6"/>
      <c r="H35" s="287" t="s">
        <v>116</v>
      </c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6"/>
      <c r="X35" s="6"/>
    </row>
  </sheetData>
  <sheetProtection sheet="1" objects="1" scenarios="1"/>
  <mergeCells count="36">
    <mergeCell ref="B23:C23"/>
    <mergeCell ref="B24:C24"/>
    <mergeCell ref="A35:C35"/>
    <mergeCell ref="H35:V35"/>
    <mergeCell ref="B25:C25"/>
    <mergeCell ref="B26:C26"/>
    <mergeCell ref="A27:C27"/>
    <mergeCell ref="T33:U33"/>
    <mergeCell ref="A34:C34"/>
    <mergeCell ref="H34:V34"/>
    <mergeCell ref="B18:C18"/>
    <mergeCell ref="B19:C19"/>
    <mergeCell ref="B20:C20"/>
    <mergeCell ref="B21:C21"/>
    <mergeCell ref="B22:C22"/>
    <mergeCell ref="A6:X6"/>
    <mergeCell ref="A13:X13"/>
    <mergeCell ref="A14:X14"/>
    <mergeCell ref="A16:C16"/>
    <mergeCell ref="D16:D17"/>
    <mergeCell ref="E16:E17"/>
    <mergeCell ref="F16:G16"/>
    <mergeCell ref="H16:I16"/>
    <mergeCell ref="J16:K16"/>
    <mergeCell ref="L16:M16"/>
    <mergeCell ref="N16:O16"/>
    <mergeCell ref="P16:Q16"/>
    <mergeCell ref="R16:T16"/>
    <mergeCell ref="U16:U17"/>
    <mergeCell ref="V16:X16"/>
    <mergeCell ref="B17:C17"/>
    <mergeCell ref="A1:X1"/>
    <mergeCell ref="A2:X2"/>
    <mergeCell ref="A3:X3"/>
    <mergeCell ref="A4:X4"/>
    <mergeCell ref="A5:X5"/>
  </mergeCells>
  <pageMargins left="0.11811023622047245" right="0.11811023622047245" top="0.74803149606299213" bottom="0.74803149606299213" header="0.31496062992125984" footer="0.31496062992125984"/>
  <pageSetup scale="70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A20" workbookViewId="0">
      <selection activeCell="N8" sqref="N1:N1048576"/>
    </sheetView>
  </sheetViews>
  <sheetFormatPr baseColWidth="10" defaultRowHeight="12.75" x14ac:dyDescent="0.2"/>
  <cols>
    <col min="1" max="1" width="10.140625" style="161" customWidth="1"/>
    <col min="2" max="2" width="6.7109375" style="161" customWidth="1"/>
    <col min="3" max="3" width="40.7109375" style="161" customWidth="1"/>
    <col min="4" max="5" width="11.42578125" style="161"/>
    <col min="6" max="6" width="11.7109375" style="161" customWidth="1"/>
    <col min="7" max="7" width="11.140625" style="161" bestFit="1" customWidth="1"/>
    <col min="8" max="13" width="9.28515625" style="161" hidden="1" customWidth="1"/>
    <col min="14" max="15" width="9.28515625" style="161" customWidth="1"/>
    <col min="16" max="17" width="9.28515625" style="161" hidden="1" customWidth="1"/>
    <col min="18" max="20" width="9.28515625" style="161" customWidth="1"/>
    <col min="21" max="21" width="28.5703125" style="161" customWidth="1"/>
    <col min="22" max="23" width="8.85546875" style="161" customWidth="1"/>
    <col min="24" max="24" width="9.7109375" style="161" customWidth="1"/>
    <col min="25" max="16384" width="11.42578125" style="161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226</v>
      </c>
      <c r="C8" s="146" t="s">
        <v>572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7</v>
      </c>
      <c r="C9" s="146" t="s">
        <v>573</v>
      </c>
      <c r="D9" s="156"/>
      <c r="E9" s="163"/>
      <c r="F9" s="163"/>
      <c r="G9" s="163"/>
      <c r="H9" s="163"/>
      <c r="I9" s="163"/>
      <c r="J9" s="163"/>
      <c r="K9" s="163"/>
      <c r="L9" s="164"/>
      <c r="M9" s="164"/>
      <c r="N9" s="164"/>
      <c r="O9" s="164"/>
      <c r="P9" s="164"/>
      <c r="Q9" s="164"/>
    </row>
    <row r="10" spans="1:24" x14ac:dyDescent="0.2">
      <c r="A10" s="144" t="s">
        <v>464</v>
      </c>
      <c r="B10" s="145">
        <v>1</v>
      </c>
      <c r="C10" s="146" t="s">
        <v>574</v>
      </c>
      <c r="D10" s="156"/>
      <c r="E10" s="163"/>
      <c r="F10" s="163"/>
      <c r="G10" s="163"/>
      <c r="H10" s="163"/>
      <c r="I10" s="163"/>
      <c r="J10" s="163"/>
      <c r="K10" s="163"/>
      <c r="L10" s="164"/>
      <c r="M10" s="164"/>
      <c r="N10" s="164"/>
      <c r="O10" s="164"/>
      <c r="P10" s="164"/>
      <c r="Q10" s="164"/>
    </row>
    <row r="11" spans="1:24" x14ac:dyDescent="0.2">
      <c r="A11" s="144" t="s">
        <v>6</v>
      </c>
      <c r="B11" s="148">
        <v>19</v>
      </c>
      <c r="C11" s="146" t="s">
        <v>575</v>
      </c>
      <c r="D11" s="156"/>
      <c r="E11" s="163"/>
      <c r="F11" s="163"/>
      <c r="G11" s="163"/>
      <c r="H11" s="163"/>
      <c r="I11" s="163"/>
      <c r="J11" s="163"/>
      <c r="K11" s="163"/>
      <c r="L11" s="164"/>
      <c r="M11" s="164"/>
      <c r="N11" s="164"/>
      <c r="O11" s="164"/>
      <c r="P11" s="164"/>
      <c r="Q11" s="164"/>
    </row>
    <row r="12" spans="1:24" x14ac:dyDescent="0.2">
      <c r="A12" s="144" t="s">
        <v>450</v>
      </c>
      <c r="B12" s="145">
        <v>1</v>
      </c>
      <c r="C12" s="146" t="s">
        <v>575</v>
      </c>
      <c r="D12" s="156"/>
      <c r="E12" s="163"/>
      <c r="F12" s="163"/>
      <c r="G12" s="163"/>
      <c r="H12" s="163"/>
      <c r="I12" s="163"/>
      <c r="J12" s="163"/>
      <c r="K12" s="163"/>
      <c r="L12" s="164"/>
      <c r="M12" s="164"/>
      <c r="N12" s="164"/>
      <c r="O12" s="164"/>
      <c r="P12" s="164"/>
      <c r="Q12" s="164"/>
    </row>
    <row r="13" spans="1:24" x14ac:dyDescent="0.2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4"/>
      <c r="M13" s="164"/>
      <c r="N13" s="164"/>
      <c r="O13" s="164"/>
      <c r="P13" s="164"/>
      <c r="Q13" s="164"/>
    </row>
    <row r="14" spans="1:24" x14ac:dyDescent="0.2">
      <c r="A14" s="388" t="s">
        <v>3</v>
      </c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</row>
    <row r="15" spans="1:24" ht="27" customHeight="1" x14ac:dyDescent="0.2">
      <c r="A15" s="389" t="s">
        <v>576</v>
      </c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</row>
    <row r="16" spans="1:24" x14ac:dyDescent="0.2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5" customHeight="1" x14ac:dyDescent="0.2">
      <c r="A19" s="142">
        <v>1</v>
      </c>
      <c r="B19" s="381" t="s">
        <v>577</v>
      </c>
      <c r="C19" s="382"/>
      <c r="D19" s="141" t="s">
        <v>578</v>
      </c>
      <c r="E19" s="141">
        <v>45</v>
      </c>
      <c r="F19" s="17">
        <f>$F$25*E19/100</f>
        <v>1395888.3</v>
      </c>
      <c r="G19" s="17">
        <f>$G$25*E19/100</f>
        <v>1274235.3</v>
      </c>
      <c r="H19" s="174">
        <f>J19+L19+N19+P19</f>
        <v>180</v>
      </c>
      <c r="I19" s="174">
        <f>K19+M19+O19+Q19</f>
        <v>228</v>
      </c>
      <c r="J19" s="142">
        <v>60</v>
      </c>
      <c r="K19" s="167">
        <v>74</v>
      </c>
      <c r="L19" s="142">
        <v>60</v>
      </c>
      <c r="M19" s="166">
        <v>75</v>
      </c>
      <c r="N19" s="142">
        <v>60</v>
      </c>
      <c r="O19" s="166">
        <v>79</v>
      </c>
      <c r="P19" s="142"/>
      <c r="Q19" s="166"/>
      <c r="R19" s="120">
        <f>J19+L19+N19+P19</f>
        <v>180</v>
      </c>
      <c r="S19" s="120">
        <f>K19+M19+O19+Q19</f>
        <v>228</v>
      </c>
      <c r="T19" s="120">
        <f>S19-R19</f>
        <v>48</v>
      </c>
      <c r="U19" s="7"/>
      <c r="V19" s="5">
        <f>O19/N19*100</f>
        <v>131.66666666666666</v>
      </c>
      <c r="W19" s="5">
        <f>G19/F19*100</f>
        <v>91.284904386690542</v>
      </c>
      <c r="X19" s="5">
        <f>V19/W19*100</f>
        <v>144.23706477131813</v>
      </c>
    </row>
    <row r="20" spans="1:24" ht="45" customHeight="1" x14ac:dyDescent="0.2">
      <c r="A20" s="142">
        <v>2</v>
      </c>
      <c r="B20" s="381" t="s">
        <v>579</v>
      </c>
      <c r="C20" s="382"/>
      <c r="D20" s="141" t="s">
        <v>578</v>
      </c>
      <c r="E20" s="141">
        <v>45</v>
      </c>
      <c r="F20" s="17">
        <f>$F$25*E20/100</f>
        <v>1395888.3</v>
      </c>
      <c r="G20" s="17">
        <f>$G$25*E20/100</f>
        <v>1274235.3</v>
      </c>
      <c r="H20" s="174">
        <f t="shared" ref="H20:I24" si="0">J20+L20+N20+P20</f>
        <v>9</v>
      </c>
      <c r="I20" s="174">
        <f t="shared" si="0"/>
        <v>10</v>
      </c>
      <c r="J20" s="142">
        <v>3</v>
      </c>
      <c r="K20" s="167">
        <v>3</v>
      </c>
      <c r="L20" s="142">
        <v>3</v>
      </c>
      <c r="M20" s="166">
        <v>3</v>
      </c>
      <c r="N20" s="142">
        <v>3</v>
      </c>
      <c r="O20" s="166">
        <v>4</v>
      </c>
      <c r="P20" s="142"/>
      <c r="Q20" s="166"/>
      <c r="R20" s="120">
        <f t="shared" ref="R20:S25" si="1">J20+L20+N20+P20</f>
        <v>9</v>
      </c>
      <c r="S20" s="120">
        <f t="shared" si="1"/>
        <v>10</v>
      </c>
      <c r="T20" s="120">
        <f t="shared" ref="T20:T25" si="2">S20-R20</f>
        <v>1</v>
      </c>
      <c r="U20" s="7"/>
      <c r="V20" s="5">
        <f t="shared" ref="V20:V25" si="3">O20/N20*100</f>
        <v>133.33333333333331</v>
      </c>
      <c r="W20" s="5">
        <f t="shared" ref="W20:W25" si="4">G20/F20*100</f>
        <v>91.284904386690542</v>
      </c>
      <c r="X20" s="5">
        <f t="shared" ref="X20:X25" si="5">V20/W20*100</f>
        <v>146.0628504013348</v>
      </c>
    </row>
    <row r="21" spans="1:24" ht="45" customHeight="1" x14ac:dyDescent="0.2">
      <c r="A21" s="142">
        <v>3</v>
      </c>
      <c r="B21" s="381" t="s">
        <v>580</v>
      </c>
      <c r="C21" s="382"/>
      <c r="D21" s="141" t="s">
        <v>391</v>
      </c>
      <c r="E21" s="141">
        <v>10</v>
      </c>
      <c r="F21" s="17">
        <f>$F$25*E21/100</f>
        <v>310197.40000000002</v>
      </c>
      <c r="G21" s="17">
        <f>$G$25*E21/100</f>
        <v>283163.40000000002</v>
      </c>
      <c r="H21" s="174">
        <f t="shared" si="0"/>
        <v>6</v>
      </c>
      <c r="I21" s="174">
        <f t="shared" si="0"/>
        <v>3</v>
      </c>
      <c r="J21" s="142">
        <v>2</v>
      </c>
      <c r="K21" s="167">
        <v>1</v>
      </c>
      <c r="L21" s="142">
        <v>2</v>
      </c>
      <c r="M21" s="166">
        <v>2</v>
      </c>
      <c r="N21" s="142">
        <v>2</v>
      </c>
      <c r="O21" s="166">
        <v>0</v>
      </c>
      <c r="P21" s="142"/>
      <c r="Q21" s="166"/>
      <c r="R21" s="120">
        <f t="shared" si="1"/>
        <v>6</v>
      </c>
      <c r="S21" s="120">
        <f t="shared" si="1"/>
        <v>3</v>
      </c>
      <c r="T21" s="120">
        <f t="shared" si="2"/>
        <v>-3</v>
      </c>
      <c r="U21" s="7" t="s">
        <v>1061</v>
      </c>
      <c r="V21" s="5">
        <f t="shared" si="3"/>
        <v>0</v>
      </c>
      <c r="W21" s="5">
        <f t="shared" si="4"/>
        <v>91.284904386690542</v>
      </c>
      <c r="X21" s="5">
        <f t="shared" si="5"/>
        <v>0</v>
      </c>
    </row>
    <row r="22" spans="1:24" ht="45" customHeight="1" x14ac:dyDescent="0.2">
      <c r="A22" s="142"/>
      <c r="B22" s="136"/>
      <c r="C22" s="137"/>
      <c r="D22" s="141"/>
      <c r="E22" s="141"/>
      <c r="F22" s="170">
        <f>$F$25*E22/100</f>
        <v>0</v>
      </c>
      <c r="G22" s="170">
        <f>$G$25*E22/100</f>
        <v>0</v>
      </c>
      <c r="H22" s="174">
        <f t="shared" si="0"/>
        <v>0</v>
      </c>
      <c r="I22" s="174">
        <f t="shared" si="0"/>
        <v>0</v>
      </c>
      <c r="J22" s="142"/>
      <c r="K22" s="167"/>
      <c r="L22" s="142"/>
      <c r="M22" s="166"/>
      <c r="N22" s="142"/>
      <c r="O22" s="166"/>
      <c r="P22" s="142"/>
      <c r="Q22" s="166"/>
      <c r="R22" s="120">
        <f t="shared" si="1"/>
        <v>0</v>
      </c>
      <c r="S22" s="120">
        <f t="shared" si="1"/>
        <v>0</v>
      </c>
      <c r="T22" s="120">
        <f t="shared" si="2"/>
        <v>0</v>
      </c>
      <c r="U22" s="7"/>
      <c r="V22" s="5"/>
      <c r="W22" s="5"/>
      <c r="X22" s="5"/>
    </row>
    <row r="23" spans="1:24" ht="45" customHeight="1" x14ac:dyDescent="0.2">
      <c r="A23" s="142"/>
      <c r="B23" s="136"/>
      <c r="C23" s="137"/>
      <c r="D23" s="141"/>
      <c r="E23" s="141"/>
      <c r="F23" s="170"/>
      <c r="G23" s="170"/>
      <c r="H23" s="174"/>
      <c r="I23" s="174"/>
      <c r="J23" s="142"/>
      <c r="K23" s="167"/>
      <c r="L23" s="142"/>
      <c r="M23" s="166"/>
      <c r="N23" s="142"/>
      <c r="O23" s="166"/>
      <c r="P23" s="142"/>
      <c r="Q23" s="166"/>
      <c r="R23" s="120"/>
      <c r="S23" s="120"/>
      <c r="T23" s="120"/>
      <c r="U23" s="7"/>
      <c r="V23" s="5"/>
      <c r="W23" s="5"/>
      <c r="X23" s="5"/>
    </row>
    <row r="24" spans="1:24" ht="45" customHeight="1" x14ac:dyDescent="0.2">
      <c r="A24" s="142"/>
      <c r="B24" s="381"/>
      <c r="C24" s="382"/>
      <c r="D24" s="141"/>
      <c r="E24" s="141"/>
      <c r="F24" s="170"/>
      <c r="G24" s="170"/>
      <c r="H24" s="174">
        <f t="shared" si="0"/>
        <v>0</v>
      </c>
      <c r="I24" s="174">
        <f t="shared" si="0"/>
        <v>0</v>
      </c>
      <c r="J24" s="142"/>
      <c r="K24" s="167"/>
      <c r="L24" s="142"/>
      <c r="M24" s="166"/>
      <c r="N24" s="142"/>
      <c r="O24" s="166"/>
      <c r="P24" s="142"/>
      <c r="Q24" s="166"/>
      <c r="R24" s="120"/>
      <c r="S24" s="120"/>
      <c r="T24" s="120"/>
      <c r="U24" s="7"/>
      <c r="V24" s="5"/>
      <c r="W24" s="5"/>
      <c r="X24" s="5"/>
    </row>
    <row r="25" spans="1:24" s="1" customFormat="1" ht="36.75" customHeight="1" x14ac:dyDescent="0.2">
      <c r="A25" s="298" t="s">
        <v>24</v>
      </c>
      <c r="B25" s="299"/>
      <c r="C25" s="300"/>
      <c r="D25" s="18"/>
      <c r="E25" s="18">
        <f>SUM(E19:E24)</f>
        <v>100</v>
      </c>
      <c r="F25" s="40">
        <f>SEGUIMIENTO!D53</f>
        <v>3101974</v>
      </c>
      <c r="G25" s="40">
        <f>SEGUIMIENTO!E53</f>
        <v>2831634</v>
      </c>
      <c r="H25" s="18">
        <f t="shared" ref="H25:Q25" si="6">SUM(H19:H24)</f>
        <v>195</v>
      </c>
      <c r="I25" s="18">
        <f t="shared" si="6"/>
        <v>241</v>
      </c>
      <c r="J25" s="18">
        <f t="shared" si="6"/>
        <v>65</v>
      </c>
      <c r="K25" s="18">
        <f t="shared" si="6"/>
        <v>78</v>
      </c>
      <c r="L25" s="18">
        <f t="shared" si="6"/>
        <v>65</v>
      </c>
      <c r="M25" s="18">
        <f t="shared" si="6"/>
        <v>80</v>
      </c>
      <c r="N25" s="18">
        <f t="shared" si="6"/>
        <v>65</v>
      </c>
      <c r="O25" s="18">
        <f>SUM(O19:O24)</f>
        <v>83</v>
      </c>
      <c r="P25" s="18">
        <f t="shared" si="6"/>
        <v>0</v>
      </c>
      <c r="Q25" s="18">
        <f t="shared" si="6"/>
        <v>0</v>
      </c>
      <c r="R25" s="121">
        <f t="shared" si="1"/>
        <v>195</v>
      </c>
      <c r="S25" s="121">
        <f t="shared" si="1"/>
        <v>241</v>
      </c>
      <c r="T25" s="121">
        <f t="shared" si="2"/>
        <v>46</v>
      </c>
      <c r="U25" s="203"/>
      <c r="V25" s="5">
        <f t="shared" si="3"/>
        <v>127.69230769230768</v>
      </c>
      <c r="W25" s="5">
        <f t="shared" si="4"/>
        <v>91.284904386690542</v>
      </c>
      <c r="X25" s="5">
        <f t="shared" si="5"/>
        <v>139.88326826897065</v>
      </c>
    </row>
    <row r="26" spans="1:24" s="6" customFormat="1" ht="14.25" customHeight="1" x14ac:dyDescent="0.2">
      <c r="F26" s="10"/>
    </row>
    <row r="27" spans="1:24" s="6" customFormat="1" ht="14.25" customHeight="1" x14ac:dyDescent="0.2">
      <c r="B27" s="11" t="s">
        <v>25</v>
      </c>
      <c r="F27" s="10"/>
      <c r="H27" s="6" t="s">
        <v>26</v>
      </c>
    </row>
    <row r="31" spans="1:2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50"/>
      <c r="S31" s="50"/>
      <c r="T31" s="317"/>
      <c r="U31" s="317"/>
      <c r="V31" s="6"/>
    </row>
    <row r="32" spans="1:24" x14ac:dyDescent="0.2">
      <c r="A32" s="289" t="s">
        <v>57</v>
      </c>
      <c r="B32" s="289"/>
      <c r="C32" s="289"/>
      <c r="D32" s="6"/>
      <c r="E32" s="6"/>
      <c r="F32" s="6"/>
      <c r="G32" s="6"/>
      <c r="H32" s="287" t="s">
        <v>286</v>
      </c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</row>
    <row r="33" spans="1:22" x14ac:dyDescent="0.2">
      <c r="A33" s="287" t="s">
        <v>56</v>
      </c>
      <c r="B33" s="287"/>
      <c r="C33" s="287"/>
      <c r="D33" s="6"/>
      <c r="E33" s="6"/>
      <c r="F33" s="6"/>
      <c r="G33" s="6"/>
      <c r="H33" s="287" t="s">
        <v>116</v>
      </c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</row>
  </sheetData>
  <mergeCells count="31">
    <mergeCell ref="A6:X6"/>
    <mergeCell ref="A1:X1"/>
    <mergeCell ref="A2:X2"/>
    <mergeCell ref="A3:X3"/>
    <mergeCell ref="A4:X4"/>
    <mergeCell ref="A5:X5"/>
    <mergeCell ref="B19:C19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A33:C33"/>
    <mergeCell ref="H33:V33"/>
    <mergeCell ref="B20:C20"/>
    <mergeCell ref="B21:C21"/>
    <mergeCell ref="B24:C24"/>
    <mergeCell ref="A25:C25"/>
    <mergeCell ref="T31:U31"/>
    <mergeCell ref="A32:C32"/>
    <mergeCell ref="H32:V32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opLeftCell="A8" workbookViewId="0">
      <selection activeCell="U23" sqref="U23:U25"/>
    </sheetView>
  </sheetViews>
  <sheetFormatPr baseColWidth="10" defaultRowHeight="12.75" x14ac:dyDescent="0.2"/>
  <cols>
    <col min="1" max="1" width="11.140625" style="161" customWidth="1"/>
    <col min="2" max="2" width="6.140625" style="161" customWidth="1"/>
    <col min="3" max="3" width="40.7109375" style="161" customWidth="1"/>
    <col min="4" max="4" width="11.42578125" style="161"/>
    <col min="5" max="5" width="9.85546875" style="161" customWidth="1"/>
    <col min="6" max="7" width="13.28515625" style="161" bestFit="1" customWidth="1"/>
    <col min="8" max="13" width="9.85546875" style="161" hidden="1" customWidth="1"/>
    <col min="14" max="15" width="9.85546875" style="161" customWidth="1"/>
    <col min="16" max="17" width="9.85546875" style="161" hidden="1" customWidth="1"/>
    <col min="18" max="18" width="9.85546875" style="161" customWidth="1"/>
    <col min="19" max="20" width="9.28515625" style="161" customWidth="1"/>
    <col min="21" max="21" width="19.28515625" style="161" customWidth="1"/>
    <col min="22" max="25" width="8.85546875" style="161" customWidth="1"/>
    <col min="26" max="16384" width="11.42578125" style="161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226</v>
      </c>
      <c r="C8" s="146" t="s">
        <v>572</v>
      </c>
      <c r="D8" s="156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</row>
    <row r="9" spans="1:24" x14ac:dyDescent="0.2">
      <c r="A9" s="144" t="s">
        <v>0</v>
      </c>
      <c r="B9" s="145">
        <v>7</v>
      </c>
      <c r="C9" s="146" t="s">
        <v>573</v>
      </c>
      <c r="D9" s="156"/>
      <c r="E9" s="163"/>
      <c r="F9" s="163"/>
      <c r="G9" s="163"/>
      <c r="H9" s="163"/>
      <c r="I9" s="163"/>
      <c r="J9" s="163"/>
      <c r="K9" s="163"/>
      <c r="L9" s="164"/>
      <c r="M9" s="164"/>
      <c r="N9" s="164"/>
      <c r="O9" s="164"/>
      <c r="P9" s="164"/>
      <c r="Q9" s="164"/>
    </row>
    <row r="10" spans="1:24" x14ac:dyDescent="0.2">
      <c r="A10" s="144" t="s">
        <v>464</v>
      </c>
      <c r="B10" s="145">
        <v>2</v>
      </c>
      <c r="C10" s="146" t="s">
        <v>581</v>
      </c>
      <c r="D10" s="156"/>
      <c r="E10" s="163"/>
      <c r="F10" s="163"/>
      <c r="G10" s="163"/>
      <c r="H10" s="163"/>
      <c r="I10" s="163"/>
      <c r="J10" s="163"/>
      <c r="K10" s="163"/>
      <c r="L10" s="164"/>
      <c r="M10" s="164"/>
      <c r="N10" s="164"/>
      <c r="O10" s="164"/>
      <c r="P10" s="164"/>
      <c r="Q10" s="164"/>
    </row>
    <row r="11" spans="1:24" x14ac:dyDescent="0.2">
      <c r="A11" s="144" t="s">
        <v>6</v>
      </c>
      <c r="B11" s="148">
        <v>19</v>
      </c>
      <c r="C11" s="146" t="s">
        <v>582</v>
      </c>
      <c r="D11" s="156"/>
      <c r="E11" s="163"/>
      <c r="F11" s="163"/>
      <c r="G11" s="163"/>
      <c r="H11" s="163"/>
      <c r="I11" s="163"/>
      <c r="J11" s="163"/>
      <c r="K11" s="163"/>
      <c r="L11" s="164"/>
      <c r="M11" s="164"/>
      <c r="N11" s="164"/>
      <c r="O11" s="164"/>
      <c r="P11" s="164"/>
      <c r="Q11" s="164"/>
    </row>
    <row r="12" spans="1:24" x14ac:dyDescent="0.2">
      <c r="A12" s="144" t="s">
        <v>450</v>
      </c>
      <c r="B12" s="145">
        <v>3</v>
      </c>
      <c r="C12" s="146" t="s">
        <v>583</v>
      </c>
      <c r="D12" s="156"/>
      <c r="E12" s="163"/>
      <c r="F12" s="163"/>
      <c r="G12" s="163"/>
      <c r="H12" s="163"/>
      <c r="I12" s="163"/>
      <c r="J12" s="163"/>
      <c r="K12" s="163"/>
      <c r="L12" s="164"/>
      <c r="M12" s="164"/>
      <c r="N12" s="164"/>
      <c r="O12" s="164"/>
      <c r="P12" s="164"/>
      <c r="Q12" s="164"/>
    </row>
    <row r="13" spans="1:24" x14ac:dyDescent="0.2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4"/>
      <c r="M13" s="164"/>
      <c r="N13" s="164"/>
      <c r="O13" s="164"/>
      <c r="P13" s="164"/>
      <c r="Q13" s="164"/>
    </row>
    <row r="14" spans="1:24" x14ac:dyDescent="0.2">
      <c r="A14" s="388" t="s">
        <v>3</v>
      </c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</row>
    <row r="15" spans="1:24" ht="26.25" customHeight="1" x14ac:dyDescent="0.2">
      <c r="A15" s="389" t="s">
        <v>584</v>
      </c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</row>
    <row r="16" spans="1:24" ht="25.5" customHeight="1" x14ac:dyDescent="0.2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</row>
    <row r="17" spans="1:24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18" customHeight="1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27.75" customHeight="1" x14ac:dyDescent="0.2">
      <c r="A19" s="142">
        <v>1</v>
      </c>
      <c r="B19" s="381" t="s">
        <v>585</v>
      </c>
      <c r="C19" s="382"/>
      <c r="D19" s="141" t="s">
        <v>586</v>
      </c>
      <c r="E19" s="141">
        <v>10</v>
      </c>
      <c r="F19" s="170">
        <f>$F$27*E19/100</f>
        <v>2230790.2999999998</v>
      </c>
      <c r="G19" s="170">
        <f>$G$27*E19/100</f>
        <v>2163323.9</v>
      </c>
      <c r="H19" s="174">
        <f>J19+L19+N19+P19</f>
        <v>750</v>
      </c>
      <c r="I19" s="174">
        <f>K19+M19+O19+Q19</f>
        <v>228</v>
      </c>
      <c r="J19" s="142">
        <v>250</v>
      </c>
      <c r="K19" s="167">
        <v>132</v>
      </c>
      <c r="L19" s="142">
        <v>250</v>
      </c>
      <c r="M19" s="166">
        <v>77</v>
      </c>
      <c r="N19" s="142">
        <v>250</v>
      </c>
      <c r="O19" s="166">
        <v>19</v>
      </c>
      <c r="P19" s="142"/>
      <c r="Q19" s="166"/>
      <c r="R19" s="120">
        <f t="shared" ref="R19:S27" si="0">J19+L19+N19+P19</f>
        <v>750</v>
      </c>
      <c r="S19" s="120">
        <f t="shared" si="0"/>
        <v>228</v>
      </c>
      <c r="T19" s="120">
        <f>S19-R19</f>
        <v>-522</v>
      </c>
      <c r="U19" s="7" t="s">
        <v>1062</v>
      </c>
      <c r="V19" s="5">
        <f>O19/N19*100</f>
        <v>7.6</v>
      </c>
      <c r="W19" s="5">
        <f>G19/F19*100</f>
        <v>96.97567270218093</v>
      </c>
      <c r="X19" s="5">
        <f>V19/W19*100</f>
        <v>7.8370170458524484</v>
      </c>
    </row>
    <row r="20" spans="1:24" ht="36" customHeight="1" x14ac:dyDescent="0.2">
      <c r="A20" s="142">
        <v>2</v>
      </c>
      <c r="B20" s="381" t="s">
        <v>587</v>
      </c>
      <c r="C20" s="382"/>
      <c r="D20" s="141" t="s">
        <v>277</v>
      </c>
      <c r="E20" s="141">
        <v>20</v>
      </c>
      <c r="F20" s="170">
        <f t="shared" ref="F20:F25" si="1">$F$27*E20/100</f>
        <v>4461580.5999999996</v>
      </c>
      <c r="G20" s="170">
        <f t="shared" ref="G20:G25" si="2">$G$27*E20/100</f>
        <v>4326647.8</v>
      </c>
      <c r="H20" s="174">
        <f t="shared" ref="H20:I26" si="3">J20+L20+N20+P20</f>
        <v>600</v>
      </c>
      <c r="I20" s="174">
        <f t="shared" si="3"/>
        <v>5945</v>
      </c>
      <c r="J20" s="142">
        <v>200</v>
      </c>
      <c r="K20" s="167">
        <v>3565</v>
      </c>
      <c r="L20" s="142">
        <v>200</v>
      </c>
      <c r="M20" s="166">
        <v>1433</v>
      </c>
      <c r="N20" s="142">
        <v>200</v>
      </c>
      <c r="O20" s="166">
        <v>947</v>
      </c>
      <c r="P20" s="142"/>
      <c r="Q20" s="166"/>
      <c r="R20" s="120">
        <f t="shared" si="0"/>
        <v>600</v>
      </c>
      <c r="S20" s="120">
        <f t="shared" si="0"/>
        <v>5945</v>
      </c>
      <c r="T20" s="120">
        <f t="shared" ref="T20:T27" si="4">S20-R20</f>
        <v>5345</v>
      </c>
      <c r="U20" s="7"/>
      <c r="V20" s="5">
        <f t="shared" ref="V20:V27" si="5">O20/N20*100</f>
        <v>473.50000000000006</v>
      </c>
      <c r="W20" s="5">
        <f t="shared" ref="W20:W27" si="6">G20/F20*100</f>
        <v>96.97567270218093</v>
      </c>
      <c r="X20" s="5">
        <f t="shared" ref="X20:X27" si="7">V20/W20*100</f>
        <v>488.2667856856757</v>
      </c>
    </row>
    <row r="21" spans="1:24" ht="35.25" customHeight="1" x14ac:dyDescent="0.2">
      <c r="A21" s="142">
        <v>3</v>
      </c>
      <c r="B21" s="381" t="s">
        <v>588</v>
      </c>
      <c r="C21" s="382"/>
      <c r="D21" s="141" t="s">
        <v>589</v>
      </c>
      <c r="E21" s="141">
        <v>10</v>
      </c>
      <c r="F21" s="170">
        <f t="shared" si="1"/>
        <v>2230790.2999999998</v>
      </c>
      <c r="G21" s="170">
        <f t="shared" si="2"/>
        <v>2163323.9</v>
      </c>
      <c r="H21" s="174">
        <f t="shared" si="3"/>
        <v>600</v>
      </c>
      <c r="I21" s="174">
        <f t="shared" si="3"/>
        <v>1648</v>
      </c>
      <c r="J21" s="142">
        <v>200</v>
      </c>
      <c r="K21" s="167">
        <v>1093</v>
      </c>
      <c r="L21" s="142">
        <v>200</v>
      </c>
      <c r="M21" s="166">
        <v>387</v>
      </c>
      <c r="N21" s="142">
        <v>200</v>
      </c>
      <c r="O21" s="166">
        <v>168</v>
      </c>
      <c r="P21" s="142"/>
      <c r="Q21" s="166"/>
      <c r="R21" s="120">
        <f t="shared" si="0"/>
        <v>600</v>
      </c>
      <c r="S21" s="120">
        <f t="shared" si="0"/>
        <v>1648</v>
      </c>
      <c r="T21" s="120">
        <f t="shared" si="4"/>
        <v>1048</v>
      </c>
      <c r="U21" s="7"/>
      <c r="V21" s="5">
        <f t="shared" si="5"/>
        <v>84</v>
      </c>
      <c r="W21" s="5">
        <f t="shared" si="6"/>
        <v>96.97567270218093</v>
      </c>
      <c r="X21" s="5">
        <f t="shared" si="7"/>
        <v>86.619662085737588</v>
      </c>
    </row>
    <row r="22" spans="1:24" ht="45" customHeight="1" x14ac:dyDescent="0.2">
      <c r="A22" s="142">
        <v>4</v>
      </c>
      <c r="B22" s="381" t="s">
        <v>590</v>
      </c>
      <c r="C22" s="382"/>
      <c r="D22" s="141" t="s">
        <v>589</v>
      </c>
      <c r="E22" s="141">
        <v>10</v>
      </c>
      <c r="F22" s="170">
        <f t="shared" si="1"/>
        <v>2230790.2999999998</v>
      </c>
      <c r="G22" s="170">
        <f t="shared" si="2"/>
        <v>2163323.9</v>
      </c>
      <c r="H22" s="174">
        <f t="shared" si="3"/>
        <v>600</v>
      </c>
      <c r="I22" s="174">
        <f t="shared" si="3"/>
        <v>1116</v>
      </c>
      <c r="J22" s="142">
        <v>200</v>
      </c>
      <c r="K22" s="167">
        <v>640</v>
      </c>
      <c r="L22" s="142">
        <v>200</v>
      </c>
      <c r="M22" s="166">
        <v>343</v>
      </c>
      <c r="N22" s="142">
        <v>200</v>
      </c>
      <c r="O22" s="166">
        <v>133</v>
      </c>
      <c r="P22" s="142"/>
      <c r="Q22" s="166"/>
      <c r="R22" s="120">
        <f t="shared" si="0"/>
        <v>600</v>
      </c>
      <c r="S22" s="120">
        <f t="shared" si="0"/>
        <v>1116</v>
      </c>
      <c r="T22" s="120">
        <f t="shared" si="4"/>
        <v>516</v>
      </c>
      <c r="U22" s="7"/>
      <c r="V22" s="5">
        <f t="shared" si="5"/>
        <v>66.5</v>
      </c>
      <c r="W22" s="5">
        <f t="shared" si="6"/>
        <v>96.97567270218093</v>
      </c>
      <c r="X22" s="5">
        <f t="shared" si="7"/>
        <v>68.573899151208934</v>
      </c>
    </row>
    <row r="23" spans="1:24" ht="45" customHeight="1" x14ac:dyDescent="0.2">
      <c r="A23" s="142">
        <v>5</v>
      </c>
      <c r="B23" s="381" t="s">
        <v>591</v>
      </c>
      <c r="C23" s="382"/>
      <c r="D23" s="141" t="s">
        <v>589</v>
      </c>
      <c r="E23" s="141">
        <v>20</v>
      </c>
      <c r="F23" s="170">
        <f t="shared" si="1"/>
        <v>4461580.5999999996</v>
      </c>
      <c r="G23" s="170">
        <f t="shared" si="2"/>
        <v>4326647.8</v>
      </c>
      <c r="H23" s="174">
        <f t="shared" si="3"/>
        <v>800</v>
      </c>
      <c r="I23" s="174">
        <f t="shared" si="3"/>
        <v>788</v>
      </c>
      <c r="J23" s="142">
        <v>300</v>
      </c>
      <c r="K23" s="167">
        <v>392</v>
      </c>
      <c r="L23" s="142">
        <v>300</v>
      </c>
      <c r="M23" s="166">
        <v>277</v>
      </c>
      <c r="N23" s="142">
        <v>200</v>
      </c>
      <c r="O23" s="166">
        <v>119</v>
      </c>
      <c r="P23" s="142"/>
      <c r="Q23" s="166"/>
      <c r="R23" s="120">
        <f t="shared" si="0"/>
        <v>800</v>
      </c>
      <c r="S23" s="120">
        <f t="shared" si="0"/>
        <v>788</v>
      </c>
      <c r="T23" s="120">
        <f t="shared" si="4"/>
        <v>-12</v>
      </c>
      <c r="U23" s="7" t="s">
        <v>1062</v>
      </c>
      <c r="V23" s="5">
        <f t="shared" si="5"/>
        <v>59.5</v>
      </c>
      <c r="W23" s="5">
        <f t="shared" si="6"/>
        <v>96.97567270218093</v>
      </c>
      <c r="X23" s="5">
        <f t="shared" si="7"/>
        <v>61.355593977397461</v>
      </c>
    </row>
    <row r="24" spans="1:24" ht="45" customHeight="1" x14ac:dyDescent="0.2">
      <c r="A24" s="142">
        <v>6</v>
      </c>
      <c r="B24" s="381" t="s">
        <v>592</v>
      </c>
      <c r="C24" s="382"/>
      <c r="D24" s="141" t="s">
        <v>589</v>
      </c>
      <c r="E24" s="141">
        <v>20</v>
      </c>
      <c r="F24" s="170">
        <f t="shared" si="1"/>
        <v>4461580.5999999996</v>
      </c>
      <c r="G24" s="170">
        <f t="shared" si="2"/>
        <v>4326647.8</v>
      </c>
      <c r="H24" s="174">
        <f t="shared" si="3"/>
        <v>900</v>
      </c>
      <c r="I24" s="174">
        <f t="shared" si="3"/>
        <v>874</v>
      </c>
      <c r="J24" s="142">
        <v>300</v>
      </c>
      <c r="K24" s="167">
        <v>636</v>
      </c>
      <c r="L24" s="142">
        <v>300</v>
      </c>
      <c r="M24" s="166">
        <v>192</v>
      </c>
      <c r="N24" s="142">
        <v>300</v>
      </c>
      <c r="O24" s="166">
        <v>46</v>
      </c>
      <c r="P24" s="142"/>
      <c r="Q24" s="166"/>
      <c r="R24" s="120">
        <f t="shared" si="0"/>
        <v>900</v>
      </c>
      <c r="S24" s="120">
        <f t="shared" si="0"/>
        <v>874</v>
      </c>
      <c r="T24" s="120">
        <f t="shared" si="4"/>
        <v>-26</v>
      </c>
      <c r="U24" s="7" t="s">
        <v>1062</v>
      </c>
      <c r="V24" s="5">
        <f t="shared" si="5"/>
        <v>15.333333333333332</v>
      </c>
      <c r="W24" s="5">
        <f t="shared" si="6"/>
        <v>96.97567270218093</v>
      </c>
      <c r="X24" s="5">
        <f t="shared" si="7"/>
        <v>15.811525618825115</v>
      </c>
    </row>
    <row r="25" spans="1:24" ht="45" customHeight="1" x14ac:dyDescent="0.2">
      <c r="A25" s="142">
        <v>7</v>
      </c>
      <c r="B25" s="381" t="s">
        <v>593</v>
      </c>
      <c r="C25" s="382"/>
      <c r="D25" s="141" t="s">
        <v>277</v>
      </c>
      <c r="E25" s="141">
        <v>10</v>
      </c>
      <c r="F25" s="170">
        <f t="shared" si="1"/>
        <v>2230790.2999999998</v>
      </c>
      <c r="G25" s="170">
        <f t="shared" si="2"/>
        <v>2163323.9</v>
      </c>
      <c r="H25" s="174">
        <f t="shared" si="3"/>
        <v>106</v>
      </c>
      <c r="I25" s="174">
        <f t="shared" si="3"/>
        <v>47</v>
      </c>
      <c r="J25" s="142">
        <v>38</v>
      </c>
      <c r="K25" s="167">
        <v>15</v>
      </c>
      <c r="L25" s="142">
        <v>38</v>
      </c>
      <c r="M25" s="166">
        <v>17</v>
      </c>
      <c r="N25" s="142">
        <v>30</v>
      </c>
      <c r="O25" s="166">
        <v>15</v>
      </c>
      <c r="P25" s="142"/>
      <c r="Q25" s="166"/>
      <c r="R25" s="120">
        <f t="shared" si="0"/>
        <v>106</v>
      </c>
      <c r="S25" s="120">
        <f t="shared" si="0"/>
        <v>47</v>
      </c>
      <c r="T25" s="120">
        <f t="shared" si="4"/>
        <v>-59</v>
      </c>
      <c r="U25" s="7" t="s">
        <v>1062</v>
      </c>
      <c r="V25" s="5">
        <f t="shared" si="5"/>
        <v>50</v>
      </c>
      <c r="W25" s="5">
        <f t="shared" si="6"/>
        <v>96.97567270218093</v>
      </c>
      <c r="X25" s="5">
        <f t="shared" si="7"/>
        <v>51.559322670081912</v>
      </c>
    </row>
    <row r="26" spans="1:24" ht="45" customHeight="1" x14ac:dyDescent="0.2">
      <c r="A26" s="142"/>
      <c r="B26" s="381"/>
      <c r="C26" s="382"/>
      <c r="D26" s="141"/>
      <c r="E26" s="141"/>
      <c r="F26" s="170"/>
      <c r="G26" s="204"/>
      <c r="H26" s="174">
        <f t="shared" si="3"/>
        <v>0</v>
      </c>
      <c r="I26" s="174">
        <f t="shared" si="3"/>
        <v>0</v>
      </c>
      <c r="J26" s="142"/>
      <c r="K26" s="167"/>
      <c r="L26" s="142"/>
      <c r="M26" s="166"/>
      <c r="N26" s="142"/>
      <c r="O26" s="166"/>
      <c r="P26" s="142"/>
      <c r="Q26" s="166"/>
      <c r="R26" s="120"/>
      <c r="S26" s="120"/>
      <c r="T26" s="120"/>
      <c r="U26" s="7"/>
      <c r="V26" s="5"/>
      <c r="W26" s="5"/>
      <c r="X26" s="5"/>
    </row>
    <row r="27" spans="1:24" ht="45" customHeight="1" x14ac:dyDescent="0.2">
      <c r="A27" s="298" t="s">
        <v>24</v>
      </c>
      <c r="B27" s="299"/>
      <c r="C27" s="300"/>
      <c r="D27" s="18"/>
      <c r="E27" s="18">
        <f>E19+E20+E21+E22+E23+E24+E25+E26</f>
        <v>100</v>
      </c>
      <c r="F27" s="19">
        <f>SEGUIMIENTO!D54</f>
        <v>22307903</v>
      </c>
      <c r="G27" s="19">
        <f>SEGUIMIENTO!E54</f>
        <v>21633239</v>
      </c>
      <c r="H27" s="18">
        <f t="shared" ref="H27:Q27" si="8">SUM(H19:H26)</f>
        <v>4356</v>
      </c>
      <c r="I27" s="18">
        <f t="shared" si="8"/>
        <v>10646</v>
      </c>
      <c r="J27" s="18">
        <f t="shared" si="8"/>
        <v>1488</v>
      </c>
      <c r="K27" s="18">
        <f t="shared" si="8"/>
        <v>6473</v>
      </c>
      <c r="L27" s="18">
        <f t="shared" si="8"/>
        <v>1488</v>
      </c>
      <c r="M27" s="18">
        <f t="shared" si="8"/>
        <v>2726</v>
      </c>
      <c r="N27" s="18">
        <f t="shared" si="8"/>
        <v>1380</v>
      </c>
      <c r="O27" s="18">
        <f t="shared" si="8"/>
        <v>1447</v>
      </c>
      <c r="P27" s="18">
        <f t="shared" si="8"/>
        <v>0</v>
      </c>
      <c r="Q27" s="18">
        <f t="shared" si="8"/>
        <v>0</v>
      </c>
      <c r="R27" s="121">
        <f t="shared" si="0"/>
        <v>4356</v>
      </c>
      <c r="S27" s="121">
        <f t="shared" si="0"/>
        <v>10646</v>
      </c>
      <c r="T27" s="121">
        <f t="shared" si="4"/>
        <v>6290</v>
      </c>
      <c r="U27" s="5"/>
      <c r="V27" s="5">
        <f t="shared" si="5"/>
        <v>104.85507246376811</v>
      </c>
      <c r="W27" s="5">
        <f t="shared" si="6"/>
        <v>96.97567270218093</v>
      </c>
      <c r="X27" s="5">
        <f t="shared" si="7"/>
        <v>108.12513029508479</v>
      </c>
    </row>
    <row r="28" spans="1:24" s="1" customFormat="1" ht="36.75" customHeight="1" x14ac:dyDescent="0.2">
      <c r="A28" s="6"/>
      <c r="B28" s="6"/>
      <c r="C28" s="6"/>
      <c r="D28" s="6"/>
      <c r="E28" s="6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24" s="6" customFormat="1" ht="14.25" customHeight="1" x14ac:dyDescent="0.2">
      <c r="B29" s="11" t="s">
        <v>25</v>
      </c>
      <c r="F29" s="10"/>
      <c r="H29" s="6" t="s">
        <v>26</v>
      </c>
    </row>
    <row r="30" spans="1:24" s="6" customFormat="1" ht="14.25" customHeight="1" x14ac:dyDescent="0.2">
      <c r="A30" s="161"/>
      <c r="B30" s="161"/>
      <c r="C30" s="161"/>
      <c r="D30" s="161"/>
      <c r="E30" s="161"/>
      <c r="F30" s="161"/>
      <c r="G30" s="161"/>
      <c r="H30" s="161"/>
      <c r="I30" s="161"/>
      <c r="J30" s="173"/>
      <c r="K30" s="173"/>
      <c r="L30" s="173"/>
      <c r="M30" s="173"/>
      <c r="N30" s="173"/>
      <c r="O30" s="173"/>
      <c r="P30" s="173"/>
      <c r="Q30" s="161"/>
    </row>
    <row r="31" spans="1:24" x14ac:dyDescent="0.2">
      <c r="J31" s="173"/>
      <c r="K31" s="173"/>
      <c r="L31" s="173"/>
      <c r="M31" s="173"/>
      <c r="N31" s="173"/>
      <c r="O31" s="173"/>
      <c r="P31" s="173"/>
    </row>
    <row r="32" spans="1:2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1"/>
      <c r="S32" s="1"/>
      <c r="T32" s="317"/>
      <c r="U32" s="317"/>
      <c r="V32" s="28"/>
    </row>
    <row r="33" spans="1:22" x14ac:dyDescent="0.2">
      <c r="A33" s="289" t="s">
        <v>57</v>
      </c>
      <c r="B33" s="289"/>
      <c r="C33" s="289"/>
      <c r="D33" s="6"/>
      <c r="E33" s="6"/>
      <c r="F33" s="6"/>
      <c r="G33" s="6"/>
      <c r="H33" s="287" t="s">
        <v>286</v>
      </c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</row>
    <row r="34" spans="1:22" x14ac:dyDescent="0.2">
      <c r="A34" s="287" t="s">
        <v>56</v>
      </c>
      <c r="B34" s="287"/>
      <c r="C34" s="287"/>
      <c r="D34" s="6"/>
      <c r="E34" s="6"/>
      <c r="F34" s="6"/>
      <c r="G34" s="6"/>
      <c r="H34" s="287" t="s">
        <v>116</v>
      </c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</row>
    <row r="35" spans="1:22" x14ac:dyDescent="0.2">
      <c r="J35" s="173"/>
      <c r="K35" s="173"/>
      <c r="L35" s="173"/>
      <c r="M35" s="173"/>
      <c r="N35" s="173"/>
      <c r="O35" s="173"/>
      <c r="P35" s="173"/>
    </row>
    <row r="36" spans="1:22" x14ac:dyDescent="0.2">
      <c r="J36" s="173"/>
      <c r="K36" s="173"/>
      <c r="L36" s="173"/>
      <c r="M36" s="173"/>
      <c r="N36" s="173"/>
      <c r="O36" s="173"/>
      <c r="P36" s="173"/>
    </row>
  </sheetData>
  <sheetProtection sheet="1" objects="1" scenarios="1"/>
  <mergeCells count="35">
    <mergeCell ref="A6:X6"/>
    <mergeCell ref="A1:X1"/>
    <mergeCell ref="A2:X2"/>
    <mergeCell ref="A3:X3"/>
    <mergeCell ref="A4:X4"/>
    <mergeCell ref="A5:X5"/>
    <mergeCell ref="B19:C19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A34:C34"/>
    <mergeCell ref="H34:V34"/>
    <mergeCell ref="B20:C20"/>
    <mergeCell ref="B21:C21"/>
    <mergeCell ref="B22:C22"/>
    <mergeCell ref="B23:C23"/>
    <mergeCell ref="B24:C24"/>
    <mergeCell ref="B25:C25"/>
    <mergeCell ref="B26:C26"/>
    <mergeCell ref="A27:C27"/>
    <mergeCell ref="T32:U32"/>
    <mergeCell ref="A33:C33"/>
    <mergeCell ref="H33:V33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opLeftCell="A2" workbookViewId="0">
      <selection activeCell="O26" sqref="O26"/>
    </sheetView>
  </sheetViews>
  <sheetFormatPr baseColWidth="10" defaultRowHeight="12.75" x14ac:dyDescent="0.2"/>
  <cols>
    <col min="1" max="1" width="10.7109375" style="161" customWidth="1"/>
    <col min="2" max="2" width="5.5703125" style="161" customWidth="1"/>
    <col min="3" max="3" width="29.140625" style="161" customWidth="1"/>
    <col min="4" max="5" width="11.42578125" style="161"/>
    <col min="6" max="6" width="13.28515625" style="161" customWidth="1"/>
    <col min="7" max="7" width="13.28515625" style="161" bestFit="1" customWidth="1"/>
    <col min="8" max="13" width="9.7109375" style="161" hidden="1" customWidth="1"/>
    <col min="14" max="15" width="9.7109375" style="161" customWidth="1"/>
    <col min="16" max="17" width="9.7109375" style="161" hidden="1" customWidth="1"/>
    <col min="18" max="20" width="9.7109375" style="161" customWidth="1"/>
    <col min="21" max="21" width="21.7109375" style="161" customWidth="1"/>
    <col min="22" max="24" width="8.85546875" style="161" customWidth="1"/>
    <col min="25" max="16384" width="11.42578125" style="161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40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226</v>
      </c>
      <c r="C8" s="146" t="s">
        <v>572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7</v>
      </c>
      <c r="C9" s="146" t="s">
        <v>573</v>
      </c>
      <c r="D9" s="156"/>
      <c r="E9" s="163"/>
      <c r="F9" s="163"/>
      <c r="G9" s="163"/>
      <c r="H9" s="163"/>
      <c r="I9" s="163"/>
      <c r="J9" s="163"/>
      <c r="K9" s="163"/>
      <c r="L9" s="164"/>
      <c r="M9" s="164"/>
      <c r="N9" s="164"/>
      <c r="O9" s="164"/>
      <c r="P9" s="164"/>
      <c r="Q9" s="164"/>
    </row>
    <row r="10" spans="1:24" x14ac:dyDescent="0.2">
      <c r="A10" s="144" t="s">
        <v>464</v>
      </c>
      <c r="B10" s="145">
        <v>3</v>
      </c>
      <c r="C10" s="146" t="s">
        <v>594</v>
      </c>
      <c r="D10" s="156"/>
      <c r="E10" s="163"/>
      <c r="F10" s="163"/>
      <c r="G10" s="163"/>
      <c r="H10" s="163"/>
      <c r="I10" s="163"/>
      <c r="J10" s="163"/>
      <c r="K10" s="163"/>
      <c r="L10" s="164"/>
      <c r="M10" s="164"/>
      <c r="N10" s="164"/>
      <c r="O10" s="164"/>
      <c r="P10" s="164"/>
      <c r="Q10" s="164"/>
    </row>
    <row r="11" spans="1:24" x14ac:dyDescent="0.2">
      <c r="A11" s="144" t="s">
        <v>6</v>
      </c>
      <c r="B11" s="148">
        <v>19</v>
      </c>
      <c r="C11" s="146" t="s">
        <v>582</v>
      </c>
      <c r="D11" s="156"/>
      <c r="E11" s="163"/>
      <c r="F11" s="163"/>
      <c r="G11" s="163"/>
      <c r="H11" s="163"/>
      <c r="I11" s="163"/>
      <c r="J11" s="163"/>
      <c r="K11" s="163"/>
      <c r="L11" s="164"/>
      <c r="M11" s="164"/>
      <c r="N11" s="164"/>
      <c r="O11" s="164"/>
      <c r="P11" s="164"/>
      <c r="Q11" s="164"/>
    </row>
    <row r="12" spans="1:24" x14ac:dyDescent="0.2">
      <c r="A12" s="144" t="s">
        <v>450</v>
      </c>
      <c r="B12" s="145">
        <v>4</v>
      </c>
      <c r="C12" s="146" t="s">
        <v>595</v>
      </c>
      <c r="D12" s="156"/>
      <c r="E12" s="163"/>
      <c r="F12" s="163"/>
      <c r="G12" s="163"/>
      <c r="H12" s="163"/>
      <c r="I12" s="163"/>
      <c r="J12" s="163"/>
      <c r="K12" s="163"/>
      <c r="L12" s="164"/>
      <c r="M12" s="164"/>
      <c r="N12" s="164"/>
      <c r="O12" s="164"/>
      <c r="P12" s="164"/>
      <c r="Q12" s="164"/>
    </row>
    <row r="13" spans="1:24" x14ac:dyDescent="0.2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4"/>
      <c r="M13" s="164"/>
      <c r="N13" s="164"/>
      <c r="O13" s="164"/>
      <c r="P13" s="164"/>
      <c r="Q13" s="164"/>
    </row>
    <row r="14" spans="1:24" x14ac:dyDescent="0.2">
      <c r="A14" s="388" t="s">
        <v>3</v>
      </c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</row>
    <row r="15" spans="1:24" ht="27.75" customHeight="1" x14ac:dyDescent="0.2">
      <c r="A15" s="389" t="s">
        <v>596</v>
      </c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</row>
    <row r="16" spans="1:24" x14ac:dyDescent="0.2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5" customHeight="1" x14ac:dyDescent="0.2">
      <c r="A19" s="142">
        <v>1</v>
      </c>
      <c r="B19" s="381" t="s">
        <v>597</v>
      </c>
      <c r="C19" s="382"/>
      <c r="D19" s="141" t="s">
        <v>598</v>
      </c>
      <c r="E19" s="141">
        <v>20</v>
      </c>
      <c r="F19" s="170">
        <f>$F$26*E19/100</f>
        <v>4573919.5999999996</v>
      </c>
      <c r="G19" s="170">
        <f>$G$26*E19/100</f>
        <v>4380700.5999999996</v>
      </c>
      <c r="H19" s="174">
        <f>J19+L19+N19+P19</f>
        <v>1700000</v>
      </c>
      <c r="I19" s="166">
        <f>K19+M19+O19+Q19</f>
        <v>647491</v>
      </c>
      <c r="J19" s="142">
        <v>600000</v>
      </c>
      <c r="K19" s="167">
        <v>189680</v>
      </c>
      <c r="L19" s="142">
        <v>600000</v>
      </c>
      <c r="M19" s="166">
        <v>256316</v>
      </c>
      <c r="N19" s="142">
        <v>500000</v>
      </c>
      <c r="O19" s="166">
        <v>201495</v>
      </c>
      <c r="P19" s="142"/>
      <c r="Q19" s="166"/>
      <c r="R19" s="120">
        <f t="shared" ref="R19:S26" si="0">J19+L19+N19+P19</f>
        <v>1700000</v>
      </c>
      <c r="S19" s="120">
        <f t="shared" si="0"/>
        <v>647491</v>
      </c>
      <c r="T19" s="120">
        <f>S19-R19</f>
        <v>-1052509</v>
      </c>
      <c r="U19" s="25"/>
      <c r="V19" s="5">
        <f>O19/N19*100</f>
        <v>40.298999999999999</v>
      </c>
      <c r="W19" s="5">
        <f>G19/F19*100</f>
        <v>95.775636283593613</v>
      </c>
      <c r="X19" s="5">
        <f>V19/W19*100</f>
        <v>42.07646282889089</v>
      </c>
    </row>
    <row r="20" spans="1:24" ht="45" customHeight="1" x14ac:dyDescent="0.2">
      <c r="A20" s="142">
        <v>2</v>
      </c>
      <c r="B20" s="381" t="s">
        <v>599</v>
      </c>
      <c r="C20" s="382"/>
      <c r="D20" s="141" t="s">
        <v>600</v>
      </c>
      <c r="E20" s="141">
        <v>15</v>
      </c>
      <c r="F20" s="170">
        <f t="shared" ref="F20:F25" si="1">$F$26*E20/100</f>
        <v>3430439.7</v>
      </c>
      <c r="G20" s="170">
        <f t="shared" ref="G20:G25" si="2">$G$26*E20/100</f>
        <v>3285525.45</v>
      </c>
      <c r="H20" s="174">
        <f t="shared" ref="H20:I25" si="3">J20+L20+N20+P20</f>
        <v>270</v>
      </c>
      <c r="I20" s="166">
        <f t="shared" si="3"/>
        <v>118.9</v>
      </c>
      <c r="J20" s="142">
        <v>90</v>
      </c>
      <c r="K20" s="167">
        <v>49</v>
      </c>
      <c r="L20" s="142">
        <v>90</v>
      </c>
      <c r="M20" s="166">
        <v>69.900000000000006</v>
      </c>
      <c r="N20" s="142">
        <v>90</v>
      </c>
      <c r="O20" s="166">
        <v>0</v>
      </c>
      <c r="P20" s="142"/>
      <c r="Q20" s="166"/>
      <c r="R20" s="120">
        <f t="shared" si="0"/>
        <v>270</v>
      </c>
      <c r="S20" s="120">
        <f t="shared" si="0"/>
        <v>118.9</v>
      </c>
      <c r="T20" s="120">
        <f t="shared" ref="T20:T26" si="4">S20-R20</f>
        <v>-151.1</v>
      </c>
      <c r="U20" s="25"/>
      <c r="V20" s="5">
        <f t="shared" ref="V20:V26" si="5">O20/N20*100</f>
        <v>0</v>
      </c>
      <c r="W20" s="5">
        <f t="shared" ref="W20:W26" si="6">G20/F20*100</f>
        <v>95.775636283593613</v>
      </c>
      <c r="X20" s="5">
        <f t="shared" ref="X20:X26" si="7">V20/W20*100</f>
        <v>0</v>
      </c>
    </row>
    <row r="21" spans="1:24" ht="45" customHeight="1" x14ac:dyDescent="0.2">
      <c r="A21" s="142">
        <v>3</v>
      </c>
      <c r="B21" s="381" t="s">
        <v>601</v>
      </c>
      <c r="C21" s="382"/>
      <c r="D21" s="141" t="s">
        <v>602</v>
      </c>
      <c r="E21" s="141">
        <v>10</v>
      </c>
      <c r="F21" s="170">
        <f t="shared" si="1"/>
        <v>2286959.7999999998</v>
      </c>
      <c r="G21" s="170">
        <f t="shared" si="2"/>
        <v>2190350.2999999998</v>
      </c>
      <c r="H21" s="174">
        <f t="shared" si="3"/>
        <v>2700000</v>
      </c>
      <c r="I21" s="166">
        <f t="shared" si="3"/>
        <v>1782500</v>
      </c>
      <c r="J21" s="142">
        <v>900000</v>
      </c>
      <c r="K21" s="167">
        <v>1212100</v>
      </c>
      <c r="L21" s="142">
        <v>900000</v>
      </c>
      <c r="M21" s="166">
        <v>538400</v>
      </c>
      <c r="N21" s="142">
        <v>900000</v>
      </c>
      <c r="O21" s="166">
        <v>32000</v>
      </c>
      <c r="P21" s="142"/>
      <c r="Q21" s="166"/>
      <c r="R21" s="120">
        <f t="shared" si="0"/>
        <v>2700000</v>
      </c>
      <c r="S21" s="120">
        <f t="shared" si="0"/>
        <v>1782500</v>
      </c>
      <c r="T21" s="120">
        <f t="shared" si="4"/>
        <v>-917500</v>
      </c>
      <c r="U21" s="25"/>
      <c r="V21" s="5">
        <f t="shared" si="5"/>
        <v>3.5555555555555554</v>
      </c>
      <c r="W21" s="5">
        <f t="shared" si="6"/>
        <v>95.775636283593613</v>
      </c>
      <c r="X21" s="5">
        <f t="shared" si="7"/>
        <v>3.7123799888183284</v>
      </c>
    </row>
    <row r="22" spans="1:24" ht="45" customHeight="1" x14ac:dyDescent="0.2">
      <c r="A22" s="142">
        <v>4</v>
      </c>
      <c r="B22" s="381" t="s">
        <v>603</v>
      </c>
      <c r="C22" s="382"/>
      <c r="D22" s="141" t="s">
        <v>445</v>
      </c>
      <c r="E22" s="141">
        <v>10</v>
      </c>
      <c r="F22" s="170">
        <f t="shared" si="1"/>
        <v>2286959.7999999998</v>
      </c>
      <c r="G22" s="170">
        <f t="shared" si="2"/>
        <v>2190350.2999999998</v>
      </c>
      <c r="H22" s="174">
        <f t="shared" si="3"/>
        <v>250</v>
      </c>
      <c r="I22" s="166">
        <f t="shared" si="3"/>
        <v>327</v>
      </c>
      <c r="J22" s="142">
        <v>90</v>
      </c>
      <c r="K22" s="167">
        <v>105</v>
      </c>
      <c r="L22" s="142">
        <v>90</v>
      </c>
      <c r="M22" s="166">
        <v>111</v>
      </c>
      <c r="N22" s="142">
        <v>70</v>
      </c>
      <c r="O22" s="166">
        <v>111</v>
      </c>
      <c r="P22" s="142"/>
      <c r="Q22" s="166"/>
      <c r="R22" s="120">
        <f t="shared" si="0"/>
        <v>250</v>
      </c>
      <c r="S22" s="120">
        <f t="shared" si="0"/>
        <v>327</v>
      </c>
      <c r="T22" s="120">
        <f t="shared" si="4"/>
        <v>77</v>
      </c>
      <c r="U22" s="25"/>
      <c r="V22" s="5">
        <f t="shared" si="5"/>
        <v>158.57142857142856</v>
      </c>
      <c r="W22" s="5">
        <f t="shared" si="6"/>
        <v>95.775636283593613</v>
      </c>
      <c r="X22" s="5">
        <f t="shared" si="7"/>
        <v>165.5655182513174</v>
      </c>
    </row>
    <row r="23" spans="1:24" ht="45" customHeight="1" x14ac:dyDescent="0.2">
      <c r="A23" s="142">
        <v>5</v>
      </c>
      <c r="B23" s="381" t="s">
        <v>604</v>
      </c>
      <c r="C23" s="382"/>
      <c r="D23" s="141" t="s">
        <v>600</v>
      </c>
      <c r="E23" s="141">
        <v>15</v>
      </c>
      <c r="F23" s="170">
        <f t="shared" si="1"/>
        <v>3430439.7</v>
      </c>
      <c r="G23" s="170">
        <f t="shared" si="2"/>
        <v>3285525.45</v>
      </c>
      <c r="H23" s="174">
        <f t="shared" si="3"/>
        <v>510</v>
      </c>
      <c r="I23" s="166">
        <f t="shared" si="3"/>
        <v>4794.28</v>
      </c>
      <c r="J23" s="142">
        <v>180</v>
      </c>
      <c r="K23" s="167">
        <v>2397</v>
      </c>
      <c r="L23" s="142">
        <v>180</v>
      </c>
      <c r="M23" s="166">
        <v>1262.28</v>
      </c>
      <c r="N23" s="142">
        <v>150</v>
      </c>
      <c r="O23" s="166">
        <v>1135</v>
      </c>
      <c r="P23" s="142"/>
      <c r="Q23" s="166"/>
      <c r="R23" s="120">
        <f t="shared" si="0"/>
        <v>510</v>
      </c>
      <c r="S23" s="120">
        <f t="shared" si="0"/>
        <v>4794.28</v>
      </c>
      <c r="T23" s="120">
        <f t="shared" si="4"/>
        <v>4284.28</v>
      </c>
      <c r="U23" s="25"/>
      <c r="V23" s="5">
        <f t="shared" si="5"/>
        <v>756.66666666666663</v>
      </c>
      <c r="W23" s="5">
        <f t="shared" si="6"/>
        <v>95.775636283593613</v>
      </c>
      <c r="X23" s="5">
        <f t="shared" si="7"/>
        <v>790.04086637040052</v>
      </c>
    </row>
    <row r="24" spans="1:24" ht="45" customHeight="1" x14ac:dyDescent="0.2">
      <c r="A24" s="142">
        <v>6</v>
      </c>
      <c r="B24" s="381" t="s">
        <v>605</v>
      </c>
      <c r="C24" s="382"/>
      <c r="D24" s="141" t="s">
        <v>600</v>
      </c>
      <c r="E24" s="141">
        <v>20</v>
      </c>
      <c r="F24" s="170">
        <f t="shared" si="1"/>
        <v>4573919.5999999996</v>
      </c>
      <c r="G24" s="170">
        <f t="shared" si="2"/>
        <v>4380700.5999999996</v>
      </c>
      <c r="H24" s="174">
        <f t="shared" si="3"/>
        <v>17000</v>
      </c>
      <c r="I24" s="166">
        <f t="shared" si="3"/>
        <v>22365.88</v>
      </c>
      <c r="J24" s="142">
        <v>6000</v>
      </c>
      <c r="K24" s="167">
        <v>7943</v>
      </c>
      <c r="L24" s="142">
        <v>6000</v>
      </c>
      <c r="M24" s="166">
        <v>7860.88</v>
      </c>
      <c r="N24" s="142">
        <v>5000</v>
      </c>
      <c r="O24" s="166">
        <v>6562</v>
      </c>
      <c r="P24" s="142"/>
      <c r="Q24" s="166"/>
      <c r="R24" s="120">
        <f t="shared" si="0"/>
        <v>17000</v>
      </c>
      <c r="S24" s="120">
        <f t="shared" si="0"/>
        <v>22365.88</v>
      </c>
      <c r="T24" s="120">
        <f t="shared" si="4"/>
        <v>5365.880000000001</v>
      </c>
      <c r="U24" s="25"/>
      <c r="V24" s="5">
        <f t="shared" si="5"/>
        <v>131.24</v>
      </c>
      <c r="W24" s="5">
        <f t="shared" si="6"/>
        <v>95.775636283593613</v>
      </c>
      <c r="X24" s="5">
        <f t="shared" si="7"/>
        <v>137.02858586227055</v>
      </c>
    </row>
    <row r="25" spans="1:24" ht="45" customHeight="1" x14ac:dyDescent="0.2">
      <c r="A25" s="142">
        <v>7</v>
      </c>
      <c r="B25" s="400" t="s">
        <v>606</v>
      </c>
      <c r="C25" s="401"/>
      <c r="D25" s="141" t="s">
        <v>445</v>
      </c>
      <c r="E25" s="141">
        <v>10</v>
      </c>
      <c r="F25" s="170">
        <f t="shared" si="1"/>
        <v>2286959.7999999998</v>
      </c>
      <c r="G25" s="170">
        <f t="shared" si="2"/>
        <v>2190350.2999999998</v>
      </c>
      <c r="H25" s="174">
        <f t="shared" si="3"/>
        <v>1200</v>
      </c>
      <c r="I25" s="166">
        <f t="shared" si="3"/>
        <v>8964</v>
      </c>
      <c r="J25" s="142">
        <v>400</v>
      </c>
      <c r="K25" s="167">
        <v>3156</v>
      </c>
      <c r="L25" s="142">
        <v>400</v>
      </c>
      <c r="M25" s="166">
        <v>3274</v>
      </c>
      <c r="N25" s="142">
        <v>400</v>
      </c>
      <c r="O25" s="166">
        <v>2534</v>
      </c>
      <c r="P25" s="142"/>
      <c r="Q25" s="166"/>
      <c r="R25" s="120">
        <f t="shared" si="0"/>
        <v>1200</v>
      </c>
      <c r="S25" s="120">
        <f t="shared" si="0"/>
        <v>8964</v>
      </c>
      <c r="T25" s="120">
        <f t="shared" si="4"/>
        <v>7764</v>
      </c>
      <c r="U25" s="25"/>
      <c r="V25" s="5">
        <f t="shared" si="5"/>
        <v>633.5</v>
      </c>
      <c r="W25" s="5">
        <f t="shared" si="6"/>
        <v>95.775636283593613</v>
      </c>
      <c r="X25" s="5">
        <f t="shared" si="7"/>
        <v>661.44170332024066</v>
      </c>
    </row>
    <row r="26" spans="1:24" s="1" customFormat="1" ht="36.75" customHeight="1" x14ac:dyDescent="0.2">
      <c r="A26" s="298" t="s">
        <v>24</v>
      </c>
      <c r="B26" s="299"/>
      <c r="C26" s="300"/>
      <c r="D26" s="18"/>
      <c r="E26" s="18">
        <f>SUM(E19:E25)</f>
        <v>100</v>
      </c>
      <c r="F26" s="19">
        <f>SEGUIMIENTO!D55</f>
        <v>22869598</v>
      </c>
      <c r="G26" s="19">
        <f>SEGUIMIENTO!E55</f>
        <v>21903503</v>
      </c>
      <c r="H26" s="18">
        <f t="shared" ref="H26:Q26" si="8">SUM(H19:H25)</f>
        <v>4419230</v>
      </c>
      <c r="I26" s="18">
        <f t="shared" si="8"/>
        <v>2466561.0599999996</v>
      </c>
      <c r="J26" s="18">
        <f t="shared" si="8"/>
        <v>1506760</v>
      </c>
      <c r="K26" s="18">
        <f t="shared" si="8"/>
        <v>1415430</v>
      </c>
      <c r="L26" s="18">
        <f t="shared" si="8"/>
        <v>1506760</v>
      </c>
      <c r="M26" s="18">
        <f t="shared" si="8"/>
        <v>807294.06</v>
      </c>
      <c r="N26" s="18">
        <f t="shared" si="8"/>
        <v>1405710</v>
      </c>
      <c r="O26" s="18">
        <f t="shared" si="8"/>
        <v>243837</v>
      </c>
      <c r="P26" s="18">
        <f t="shared" si="8"/>
        <v>0</v>
      </c>
      <c r="Q26" s="18">
        <f t="shared" si="8"/>
        <v>0</v>
      </c>
      <c r="R26" s="121">
        <f t="shared" si="0"/>
        <v>4419230</v>
      </c>
      <c r="S26" s="121">
        <f t="shared" si="0"/>
        <v>2466561.06</v>
      </c>
      <c r="T26" s="121">
        <f t="shared" si="4"/>
        <v>-1952668.94</v>
      </c>
      <c r="U26" s="121"/>
      <c r="V26" s="5">
        <f t="shared" si="5"/>
        <v>17.346180933478454</v>
      </c>
      <c r="W26" s="5">
        <f t="shared" si="6"/>
        <v>95.775636283593613</v>
      </c>
      <c r="X26" s="5">
        <f t="shared" si="7"/>
        <v>18.111266713087719</v>
      </c>
    </row>
    <row r="27" spans="1:24" s="6" customFormat="1" ht="14.25" customHeight="1" x14ac:dyDescent="0.2">
      <c r="F27" s="10"/>
    </row>
    <row r="28" spans="1:24" s="6" customFormat="1" ht="14.25" customHeight="1" x14ac:dyDescent="0.2">
      <c r="B28" s="11" t="s">
        <v>25</v>
      </c>
      <c r="F28" s="10"/>
      <c r="H28" s="6" t="s">
        <v>26</v>
      </c>
    </row>
    <row r="32" spans="1:2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50"/>
      <c r="S32" s="50"/>
      <c r="T32" s="317"/>
      <c r="U32" s="317"/>
      <c r="V32" s="6"/>
    </row>
    <row r="33" spans="1:22" x14ac:dyDescent="0.2">
      <c r="A33" s="289" t="s">
        <v>57</v>
      </c>
      <c r="B33" s="289"/>
      <c r="C33" s="289"/>
      <c r="D33" s="6"/>
      <c r="E33" s="6"/>
      <c r="F33" s="6"/>
      <c r="G33" s="6"/>
      <c r="H33" s="287" t="s">
        <v>286</v>
      </c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</row>
    <row r="34" spans="1:22" x14ac:dyDescent="0.2">
      <c r="A34" s="287" t="s">
        <v>56</v>
      </c>
      <c r="B34" s="287"/>
      <c r="C34" s="287"/>
      <c r="D34" s="6"/>
      <c r="E34" s="6"/>
      <c r="F34" s="6"/>
      <c r="G34" s="6"/>
      <c r="H34" s="287" t="s">
        <v>116</v>
      </c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</row>
  </sheetData>
  <sheetProtection sheet="1" objects="1" scenarios="1"/>
  <mergeCells count="34">
    <mergeCell ref="A6:X6"/>
    <mergeCell ref="A1:X1"/>
    <mergeCell ref="A2:X2"/>
    <mergeCell ref="A3:X3"/>
    <mergeCell ref="A4:X4"/>
    <mergeCell ref="A5:X5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B25:C25"/>
    <mergeCell ref="P17:Q17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A26:C26"/>
    <mergeCell ref="T32:U32"/>
    <mergeCell ref="A33:C33"/>
    <mergeCell ref="H33:V33"/>
    <mergeCell ref="A34:C34"/>
    <mergeCell ref="H34:V34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opLeftCell="A2" workbookViewId="0">
      <selection activeCell="O22" sqref="O22"/>
    </sheetView>
  </sheetViews>
  <sheetFormatPr baseColWidth="10" defaultRowHeight="12.75" x14ac:dyDescent="0.2"/>
  <cols>
    <col min="1" max="1" width="10.85546875" style="161" customWidth="1"/>
    <col min="2" max="2" width="7.7109375" style="161" customWidth="1"/>
    <col min="3" max="3" width="40.7109375" style="161" customWidth="1"/>
    <col min="4" max="5" width="11.42578125" style="161"/>
    <col min="6" max="6" width="12.85546875" style="161" customWidth="1"/>
    <col min="7" max="7" width="12.7109375" style="161" customWidth="1"/>
    <col min="8" max="13" width="9.28515625" style="161" hidden="1" customWidth="1"/>
    <col min="14" max="15" width="9.28515625" style="161" customWidth="1"/>
    <col min="16" max="17" width="9.28515625" style="161" hidden="1" customWidth="1"/>
    <col min="18" max="20" width="9.28515625" style="161" customWidth="1"/>
    <col min="21" max="21" width="18.140625" style="161" customWidth="1"/>
    <col min="22" max="23" width="8.7109375" style="161" customWidth="1"/>
    <col min="24" max="24" width="10" style="161" customWidth="1"/>
    <col min="25" max="16384" width="11.42578125" style="161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226</v>
      </c>
      <c r="C8" s="146" t="s">
        <v>572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7</v>
      </c>
      <c r="C9" s="146" t="s">
        <v>573</v>
      </c>
      <c r="D9" s="156"/>
      <c r="E9" s="163"/>
      <c r="F9" s="163"/>
      <c r="G9" s="163"/>
      <c r="H9" s="163"/>
      <c r="I9" s="163"/>
      <c r="J9" s="163"/>
      <c r="K9" s="163"/>
      <c r="L9" s="164"/>
      <c r="M9" s="164"/>
      <c r="N9" s="164"/>
      <c r="O9" s="164"/>
      <c r="P9" s="164"/>
      <c r="Q9" s="164"/>
    </row>
    <row r="10" spans="1:24" x14ac:dyDescent="0.2">
      <c r="A10" s="144" t="s">
        <v>464</v>
      </c>
      <c r="B10" s="145">
        <v>4</v>
      </c>
      <c r="C10" s="146" t="s">
        <v>607</v>
      </c>
      <c r="D10" s="156"/>
      <c r="E10" s="163"/>
      <c r="F10" s="163"/>
      <c r="G10" s="163"/>
      <c r="H10" s="163"/>
      <c r="I10" s="163"/>
      <c r="J10" s="163"/>
      <c r="K10" s="163"/>
      <c r="L10" s="164"/>
      <c r="M10" s="164"/>
      <c r="N10" s="164"/>
      <c r="O10" s="164"/>
      <c r="P10" s="164"/>
      <c r="Q10" s="164"/>
    </row>
    <row r="11" spans="1:24" x14ac:dyDescent="0.2">
      <c r="A11" s="144" t="s">
        <v>6</v>
      </c>
      <c r="B11" s="148">
        <v>19</v>
      </c>
      <c r="C11" s="146" t="s">
        <v>582</v>
      </c>
      <c r="D11" s="156"/>
      <c r="E11" s="163"/>
      <c r="F11" s="163"/>
      <c r="G11" s="163"/>
      <c r="H11" s="163"/>
      <c r="I11" s="163"/>
      <c r="J11" s="163"/>
      <c r="K11" s="163"/>
      <c r="L11" s="164"/>
      <c r="M11" s="164"/>
      <c r="N11" s="164"/>
      <c r="O11" s="164"/>
      <c r="P11" s="164"/>
      <c r="Q11" s="164"/>
    </row>
    <row r="12" spans="1:24" x14ac:dyDescent="0.2">
      <c r="A12" s="144" t="s">
        <v>450</v>
      </c>
      <c r="B12" s="145">
        <v>9</v>
      </c>
      <c r="C12" s="146" t="s">
        <v>608</v>
      </c>
      <c r="D12" s="156"/>
      <c r="E12" s="163"/>
      <c r="F12" s="163"/>
      <c r="G12" s="163"/>
      <c r="H12" s="163"/>
      <c r="I12" s="163"/>
      <c r="J12" s="163"/>
      <c r="K12" s="163"/>
      <c r="L12" s="164"/>
      <c r="M12" s="164"/>
      <c r="N12" s="164"/>
      <c r="O12" s="164"/>
      <c r="P12" s="164"/>
      <c r="Q12" s="164"/>
    </row>
    <row r="13" spans="1:24" x14ac:dyDescent="0.2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4"/>
      <c r="M13" s="164"/>
      <c r="N13" s="164"/>
      <c r="O13" s="164"/>
      <c r="P13" s="164"/>
      <c r="Q13" s="164"/>
    </row>
    <row r="14" spans="1:24" x14ac:dyDescent="0.2">
      <c r="A14" s="388" t="s">
        <v>609</v>
      </c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</row>
    <row r="15" spans="1:24" ht="25.5" customHeight="1" x14ac:dyDescent="0.2">
      <c r="A15" s="389" t="s">
        <v>610</v>
      </c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</row>
    <row r="16" spans="1:24" x14ac:dyDescent="0.2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5" customHeight="1" x14ac:dyDescent="0.2">
      <c r="A19" s="142">
        <v>1</v>
      </c>
      <c r="B19" s="381" t="s">
        <v>611</v>
      </c>
      <c r="C19" s="382"/>
      <c r="D19" s="141" t="s">
        <v>612</v>
      </c>
      <c r="E19" s="141">
        <v>45</v>
      </c>
      <c r="F19" s="170">
        <f>$F$23*E19/100</f>
        <v>755060.85</v>
      </c>
      <c r="G19" s="170">
        <f>$G$23*E19/100</f>
        <v>695042.1</v>
      </c>
      <c r="H19" s="174">
        <f>J19+L19+N19+P19</f>
        <v>180</v>
      </c>
      <c r="I19" s="166">
        <f>K19+M19+O19+Q19</f>
        <v>135</v>
      </c>
      <c r="J19" s="142">
        <v>60</v>
      </c>
      <c r="K19" s="167">
        <v>45</v>
      </c>
      <c r="L19" s="142">
        <v>60</v>
      </c>
      <c r="M19" s="166">
        <v>45</v>
      </c>
      <c r="N19" s="142">
        <v>60</v>
      </c>
      <c r="O19" s="166">
        <v>45</v>
      </c>
      <c r="P19" s="142"/>
      <c r="Q19" s="166"/>
      <c r="R19" s="120">
        <f t="shared" ref="R19:S23" si="0">J19+L19+N19+P19</f>
        <v>180</v>
      </c>
      <c r="S19" s="120"/>
      <c r="T19" s="120">
        <f>S19-R19</f>
        <v>-180</v>
      </c>
      <c r="U19" s="7"/>
      <c r="V19" s="5">
        <f>O19/N19*100</f>
        <v>75</v>
      </c>
      <c r="W19" s="5">
        <f>G19/F19*100</f>
        <v>92.051137335487596</v>
      </c>
      <c r="X19" s="5">
        <f>V19/W19*100</f>
        <v>81.476451210653295</v>
      </c>
    </row>
    <row r="20" spans="1:24" ht="45" customHeight="1" x14ac:dyDescent="0.2">
      <c r="A20" s="142">
        <v>2</v>
      </c>
      <c r="B20" s="381" t="s">
        <v>613</v>
      </c>
      <c r="C20" s="382"/>
      <c r="D20" s="141" t="s">
        <v>536</v>
      </c>
      <c r="E20" s="141">
        <v>45</v>
      </c>
      <c r="F20" s="170">
        <f>$F$23*E20/100</f>
        <v>755060.85</v>
      </c>
      <c r="G20" s="170">
        <f>$G$23*E20/100</f>
        <v>695042.1</v>
      </c>
      <c r="H20" s="174">
        <f t="shared" ref="H20:I22" si="1">J20+L20+N20+P20</f>
        <v>30</v>
      </c>
      <c r="I20" s="166">
        <f t="shared" si="1"/>
        <v>32</v>
      </c>
      <c r="J20" s="142">
        <v>10</v>
      </c>
      <c r="K20" s="167">
        <v>13</v>
      </c>
      <c r="L20" s="142">
        <v>10</v>
      </c>
      <c r="M20" s="166">
        <v>10</v>
      </c>
      <c r="N20" s="142">
        <v>10</v>
      </c>
      <c r="O20" s="166">
        <v>9</v>
      </c>
      <c r="P20" s="142"/>
      <c r="Q20" s="166"/>
      <c r="R20" s="120">
        <f t="shared" si="0"/>
        <v>30</v>
      </c>
      <c r="S20" s="120">
        <f t="shared" si="0"/>
        <v>32</v>
      </c>
      <c r="T20" s="120">
        <f>S20-R20</f>
        <v>2</v>
      </c>
      <c r="U20" s="7"/>
      <c r="V20" s="5">
        <f>O20/N20*100</f>
        <v>90</v>
      </c>
      <c r="W20" s="5">
        <f>G20/F20*100</f>
        <v>92.051137335487596</v>
      </c>
      <c r="X20" s="5">
        <f>V20/W20*100</f>
        <v>97.771741452783942</v>
      </c>
    </row>
    <row r="21" spans="1:24" ht="45" customHeight="1" x14ac:dyDescent="0.2">
      <c r="A21" s="142">
        <v>3</v>
      </c>
      <c r="B21" s="381" t="s">
        <v>44</v>
      </c>
      <c r="C21" s="382"/>
      <c r="D21" s="141" t="s">
        <v>44</v>
      </c>
      <c r="E21" s="141">
        <v>10</v>
      </c>
      <c r="F21" s="170">
        <f>$F$23*E21/100</f>
        <v>167791.3</v>
      </c>
      <c r="G21" s="170">
        <f>$G$23*E21/100</f>
        <v>154453.79999999999</v>
      </c>
      <c r="H21" s="174">
        <f t="shared" si="1"/>
        <v>9</v>
      </c>
      <c r="I21" s="166">
        <f t="shared" si="1"/>
        <v>10</v>
      </c>
      <c r="J21" s="142">
        <v>3</v>
      </c>
      <c r="K21" s="167">
        <v>3</v>
      </c>
      <c r="L21" s="142">
        <v>3</v>
      </c>
      <c r="M21" s="166">
        <v>3</v>
      </c>
      <c r="N21" s="142">
        <v>3</v>
      </c>
      <c r="O21" s="166">
        <v>4</v>
      </c>
      <c r="P21" s="142"/>
      <c r="Q21" s="166"/>
      <c r="R21" s="120">
        <f t="shared" si="0"/>
        <v>9</v>
      </c>
      <c r="S21" s="120">
        <f t="shared" si="0"/>
        <v>10</v>
      </c>
      <c r="T21" s="120">
        <f>S21-R21</f>
        <v>1</v>
      </c>
      <c r="U21" s="7"/>
      <c r="V21" s="5">
        <f>O21/N21*100</f>
        <v>133.33333333333331</v>
      </c>
      <c r="W21" s="5">
        <f>G21/F21*100</f>
        <v>92.051137335487596</v>
      </c>
      <c r="X21" s="5">
        <f>V21/W21*100</f>
        <v>144.84702437449471</v>
      </c>
    </row>
    <row r="22" spans="1:24" ht="45" customHeight="1" x14ac:dyDescent="0.2">
      <c r="A22" s="142"/>
      <c r="B22" s="381"/>
      <c r="C22" s="382"/>
      <c r="D22" s="141"/>
      <c r="E22" s="141"/>
      <c r="F22" s="170"/>
      <c r="G22" s="204"/>
      <c r="H22" s="174">
        <f t="shared" si="1"/>
        <v>0</v>
      </c>
      <c r="I22" s="166">
        <f t="shared" si="1"/>
        <v>0</v>
      </c>
      <c r="J22" s="142"/>
      <c r="K22" s="167"/>
      <c r="L22" s="142"/>
      <c r="M22" s="166"/>
      <c r="N22" s="142"/>
      <c r="O22" s="166"/>
      <c r="P22" s="142"/>
      <c r="Q22" s="166"/>
      <c r="R22" s="120"/>
      <c r="S22" s="120"/>
      <c r="T22" s="120"/>
      <c r="U22" s="7"/>
      <c r="V22" s="5"/>
      <c r="W22" s="5"/>
      <c r="X22" s="5"/>
    </row>
    <row r="23" spans="1:24" s="1" customFormat="1" ht="36.75" customHeight="1" x14ac:dyDescent="0.2">
      <c r="A23" s="298" t="s">
        <v>24</v>
      </c>
      <c r="B23" s="299"/>
      <c r="C23" s="300"/>
      <c r="D23" s="18"/>
      <c r="E23" s="18">
        <f>SUM(E19:E22)</f>
        <v>100</v>
      </c>
      <c r="F23" s="19">
        <f>SEGUIMIENTO!D56</f>
        <v>1677913</v>
      </c>
      <c r="G23" s="19">
        <f>SEGUIMIENTO!E56</f>
        <v>1544538</v>
      </c>
      <c r="H23" s="18">
        <f t="shared" ref="H23:Q23" si="2">SUM(H19:H22)</f>
        <v>219</v>
      </c>
      <c r="I23" s="18">
        <f t="shared" si="2"/>
        <v>177</v>
      </c>
      <c r="J23" s="18">
        <f t="shared" si="2"/>
        <v>73</v>
      </c>
      <c r="K23" s="18">
        <f t="shared" si="2"/>
        <v>61</v>
      </c>
      <c r="L23" s="18">
        <f t="shared" si="2"/>
        <v>73</v>
      </c>
      <c r="M23" s="18">
        <f t="shared" si="2"/>
        <v>58</v>
      </c>
      <c r="N23" s="18">
        <f t="shared" si="2"/>
        <v>73</v>
      </c>
      <c r="O23" s="18">
        <f t="shared" si="2"/>
        <v>58</v>
      </c>
      <c r="P23" s="18">
        <f t="shared" si="2"/>
        <v>0</v>
      </c>
      <c r="Q23" s="18">
        <f t="shared" si="2"/>
        <v>0</v>
      </c>
      <c r="R23" s="121">
        <f t="shared" si="0"/>
        <v>219</v>
      </c>
      <c r="S23" s="121">
        <f t="shared" si="0"/>
        <v>177</v>
      </c>
      <c r="T23" s="121">
        <f>S23-R23</f>
        <v>-42</v>
      </c>
      <c r="U23" s="5"/>
      <c r="V23" s="5">
        <f>O23/N23*100</f>
        <v>79.452054794520549</v>
      </c>
      <c r="W23" s="5">
        <f>G23/F23*100</f>
        <v>92.051137335487596</v>
      </c>
      <c r="X23" s="5">
        <f>V23/W23*100</f>
        <v>86.312952880692066</v>
      </c>
    </row>
    <row r="24" spans="1:24" s="6" customFormat="1" ht="14.25" customHeight="1" x14ac:dyDescent="0.2">
      <c r="F24" s="10"/>
    </row>
    <row r="25" spans="1:24" s="6" customFormat="1" ht="14.25" customHeight="1" x14ac:dyDescent="0.2">
      <c r="B25" s="11" t="s">
        <v>25</v>
      </c>
      <c r="F25" s="10"/>
      <c r="H25" s="6" t="s">
        <v>26</v>
      </c>
    </row>
    <row r="30" spans="1:24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50"/>
      <c r="S30" s="50"/>
      <c r="T30" s="317"/>
      <c r="U30" s="317"/>
      <c r="V30" s="6"/>
    </row>
    <row r="31" spans="1:24" x14ac:dyDescent="0.2">
      <c r="A31" s="289" t="s">
        <v>57</v>
      </c>
      <c r="B31" s="289"/>
      <c r="C31" s="289"/>
      <c r="D31" s="6"/>
      <c r="E31" s="6"/>
      <c r="F31" s="6"/>
      <c r="G31" s="6"/>
      <c r="H31" s="287" t="s">
        <v>286</v>
      </c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</row>
    <row r="32" spans="1:24" x14ac:dyDescent="0.2">
      <c r="A32" s="287" t="s">
        <v>56</v>
      </c>
      <c r="B32" s="287"/>
      <c r="C32" s="287"/>
      <c r="D32" s="6"/>
      <c r="E32" s="6"/>
      <c r="F32" s="6"/>
      <c r="G32" s="6"/>
      <c r="H32" s="287" t="s">
        <v>116</v>
      </c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</row>
  </sheetData>
  <sheetProtection sheet="1" objects="1" scenarios="1"/>
  <mergeCells count="31">
    <mergeCell ref="A6:X6"/>
    <mergeCell ref="A1:X1"/>
    <mergeCell ref="A2:X2"/>
    <mergeCell ref="A3:X3"/>
    <mergeCell ref="A4:X4"/>
    <mergeCell ref="A5:X5"/>
    <mergeCell ref="B19:C19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A32:C32"/>
    <mergeCell ref="H32:V32"/>
    <mergeCell ref="B20:C20"/>
    <mergeCell ref="B21:C21"/>
    <mergeCell ref="B22:C22"/>
    <mergeCell ref="A23:C23"/>
    <mergeCell ref="T30:U30"/>
    <mergeCell ref="A31:C31"/>
    <mergeCell ref="H31:V31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workbookViewId="0">
      <selection activeCell="U21" sqref="U21"/>
    </sheetView>
  </sheetViews>
  <sheetFormatPr baseColWidth="10" defaultRowHeight="12.75" x14ac:dyDescent="0.2"/>
  <cols>
    <col min="1" max="1" width="11.28515625" style="161" customWidth="1"/>
    <col min="2" max="2" width="6.42578125" style="161" customWidth="1"/>
    <col min="3" max="3" width="40.7109375" style="161" customWidth="1"/>
    <col min="4" max="5" width="11.42578125" style="161"/>
    <col min="6" max="6" width="11.85546875" style="161" customWidth="1"/>
    <col min="7" max="7" width="10.85546875" style="161" customWidth="1"/>
    <col min="8" max="13" width="9.28515625" style="161" hidden="1" customWidth="1"/>
    <col min="14" max="15" width="9.28515625" style="161" customWidth="1"/>
    <col min="16" max="17" width="9.28515625" style="161" hidden="1" customWidth="1"/>
    <col min="18" max="20" width="9.28515625" style="161" customWidth="1"/>
    <col min="21" max="21" width="25.42578125" style="161" customWidth="1"/>
    <col min="22" max="23" width="8.85546875" style="161" customWidth="1"/>
    <col min="24" max="24" width="9.7109375" style="161" customWidth="1"/>
    <col min="25" max="16384" width="11.42578125" style="161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226</v>
      </c>
      <c r="C8" s="146" t="s">
        <v>572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7</v>
      </c>
      <c r="C9" s="146" t="s">
        <v>573</v>
      </c>
      <c r="D9" s="156"/>
      <c r="E9" s="163"/>
      <c r="F9" s="163"/>
      <c r="G9" s="163"/>
      <c r="H9" s="163"/>
      <c r="I9" s="163"/>
      <c r="J9" s="163"/>
      <c r="K9" s="163"/>
      <c r="L9" s="164"/>
      <c r="M9" s="164"/>
      <c r="N9" s="164"/>
      <c r="O9" s="164"/>
      <c r="P9" s="164"/>
      <c r="Q9" s="164"/>
    </row>
    <row r="10" spans="1:24" x14ac:dyDescent="0.2">
      <c r="A10" s="144" t="s">
        <v>464</v>
      </c>
      <c r="B10" s="145">
        <v>5</v>
      </c>
      <c r="C10" s="146" t="s">
        <v>614</v>
      </c>
      <c r="D10" s="156"/>
      <c r="E10" s="163"/>
      <c r="F10" s="163"/>
      <c r="G10" s="163"/>
      <c r="H10" s="163"/>
      <c r="I10" s="163"/>
      <c r="J10" s="163"/>
      <c r="K10" s="163"/>
      <c r="L10" s="164"/>
      <c r="M10" s="164"/>
      <c r="N10" s="164"/>
      <c r="O10" s="164"/>
      <c r="P10" s="164"/>
      <c r="Q10" s="164"/>
    </row>
    <row r="11" spans="1:24" x14ac:dyDescent="0.2">
      <c r="A11" s="144" t="s">
        <v>6</v>
      </c>
      <c r="B11" s="148">
        <v>19</v>
      </c>
      <c r="C11" s="146" t="s">
        <v>582</v>
      </c>
      <c r="D11" s="156"/>
      <c r="E11" s="163"/>
      <c r="F11" s="163"/>
      <c r="G11" s="163"/>
      <c r="H11" s="163"/>
      <c r="I11" s="163"/>
      <c r="J11" s="163"/>
      <c r="K11" s="163"/>
      <c r="L11" s="164"/>
      <c r="M11" s="164"/>
      <c r="N11" s="164"/>
      <c r="O11" s="164"/>
      <c r="P11" s="164"/>
      <c r="Q11" s="164"/>
    </row>
    <row r="12" spans="1:24" x14ac:dyDescent="0.2">
      <c r="A12" s="144" t="s">
        <v>450</v>
      </c>
      <c r="B12" s="145">
        <v>6</v>
      </c>
      <c r="C12" s="146" t="s">
        <v>614</v>
      </c>
      <c r="D12" s="156"/>
      <c r="E12" s="163"/>
      <c r="F12" s="163"/>
      <c r="G12" s="163"/>
      <c r="H12" s="163"/>
      <c r="I12" s="163"/>
      <c r="J12" s="163"/>
      <c r="K12" s="163"/>
      <c r="L12" s="164"/>
      <c r="M12" s="164"/>
      <c r="N12" s="164"/>
      <c r="O12" s="164"/>
      <c r="P12" s="164"/>
      <c r="Q12" s="164"/>
    </row>
    <row r="13" spans="1:24" x14ac:dyDescent="0.2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4"/>
      <c r="M13" s="164"/>
      <c r="N13" s="164"/>
      <c r="O13" s="164"/>
      <c r="P13" s="164"/>
      <c r="Q13" s="164"/>
    </row>
    <row r="14" spans="1:24" x14ac:dyDescent="0.2">
      <c r="A14" s="388" t="s">
        <v>3</v>
      </c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</row>
    <row r="15" spans="1:24" ht="25.5" customHeight="1" x14ac:dyDescent="0.2">
      <c r="A15" s="389" t="s">
        <v>615</v>
      </c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</row>
    <row r="16" spans="1:24" x14ac:dyDescent="0.2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205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5" customHeight="1" x14ac:dyDescent="0.2">
      <c r="A19" s="142">
        <v>1</v>
      </c>
      <c r="B19" s="381" t="s">
        <v>616</v>
      </c>
      <c r="C19" s="382"/>
      <c r="D19" s="141" t="s">
        <v>617</v>
      </c>
      <c r="E19" s="141">
        <v>50</v>
      </c>
      <c r="F19" s="170">
        <f>$F$26*E19/100</f>
        <v>1617761</v>
      </c>
      <c r="G19" s="170">
        <f>$G$26*E19/100</f>
        <v>1527646</v>
      </c>
      <c r="H19" s="174">
        <f>J19+L19+N19+P19</f>
        <v>310</v>
      </c>
      <c r="I19" s="174">
        <f>K19+M19+O19+Q19</f>
        <v>335</v>
      </c>
      <c r="J19" s="142">
        <v>120</v>
      </c>
      <c r="K19" s="167">
        <v>117</v>
      </c>
      <c r="L19" s="142">
        <v>100</v>
      </c>
      <c r="M19" s="166">
        <v>74</v>
      </c>
      <c r="N19" s="142">
        <v>90</v>
      </c>
      <c r="O19" s="166">
        <v>144</v>
      </c>
      <c r="P19" s="142"/>
      <c r="Q19" s="166"/>
      <c r="R19" s="120">
        <f t="shared" ref="R19:S26" si="0">J19+L19+N19+P19</f>
        <v>310</v>
      </c>
      <c r="S19" s="120">
        <f t="shared" si="0"/>
        <v>335</v>
      </c>
      <c r="T19" s="120">
        <f>S19-R19</f>
        <v>25</v>
      </c>
      <c r="U19" s="7"/>
      <c r="V19" s="5">
        <f>O19/N19*100</f>
        <v>160</v>
      </c>
      <c r="W19" s="5">
        <f>G19/F19*100</f>
        <v>94.42964690087102</v>
      </c>
      <c r="X19" s="5">
        <f>V19/W19*100</f>
        <v>169.43831227915368</v>
      </c>
    </row>
    <row r="20" spans="1:24" ht="45" customHeight="1" x14ac:dyDescent="0.2">
      <c r="A20" s="142">
        <v>2</v>
      </c>
      <c r="B20" s="381" t="s">
        <v>618</v>
      </c>
      <c r="C20" s="382"/>
      <c r="D20" s="141" t="s">
        <v>619</v>
      </c>
      <c r="E20" s="141">
        <v>10</v>
      </c>
      <c r="F20" s="170">
        <f>$F$26*E20/100</f>
        <v>323552.2</v>
      </c>
      <c r="G20" s="170">
        <f>$G$26*E20/100</f>
        <v>305529.2</v>
      </c>
      <c r="H20" s="174">
        <f t="shared" ref="H20:I25" si="1">J20+L20+N20+P20</f>
        <v>85</v>
      </c>
      <c r="I20" s="174">
        <f t="shared" si="1"/>
        <v>66</v>
      </c>
      <c r="J20" s="142">
        <v>25</v>
      </c>
      <c r="K20" s="167">
        <v>18</v>
      </c>
      <c r="L20" s="142">
        <v>30</v>
      </c>
      <c r="M20" s="166">
        <v>23</v>
      </c>
      <c r="N20" s="142">
        <v>30</v>
      </c>
      <c r="O20" s="166">
        <v>25</v>
      </c>
      <c r="P20" s="142"/>
      <c r="Q20" s="166"/>
      <c r="R20" s="120">
        <f t="shared" si="0"/>
        <v>85</v>
      </c>
      <c r="S20" s="120">
        <f t="shared" si="0"/>
        <v>66</v>
      </c>
      <c r="T20" s="120">
        <f t="shared" ref="T20:T26" si="2">S20-R20</f>
        <v>-19</v>
      </c>
      <c r="U20" s="7" t="s">
        <v>1061</v>
      </c>
      <c r="V20" s="5">
        <f t="shared" ref="V20:V26" si="3">O20/N20*100</f>
        <v>83.333333333333343</v>
      </c>
      <c r="W20" s="5">
        <f t="shared" ref="W20:W26" si="4">G20/F20*100</f>
        <v>94.42964690087102</v>
      </c>
      <c r="X20" s="5">
        <f t="shared" ref="X20:X26" si="5">V20/W20*100</f>
        <v>88.249120978725884</v>
      </c>
    </row>
    <row r="21" spans="1:24" ht="45" customHeight="1" x14ac:dyDescent="0.2">
      <c r="A21" s="142">
        <v>3</v>
      </c>
      <c r="B21" s="381" t="s">
        <v>620</v>
      </c>
      <c r="C21" s="382"/>
      <c r="D21" s="141" t="s">
        <v>602</v>
      </c>
      <c r="E21" s="141">
        <v>10</v>
      </c>
      <c r="F21" s="170">
        <f>$F$26*E21/100</f>
        <v>323552.2</v>
      </c>
      <c r="G21" s="170">
        <f>$G$26*E21/100</f>
        <v>305529.2</v>
      </c>
      <c r="H21" s="174">
        <f t="shared" si="1"/>
        <v>340000</v>
      </c>
      <c r="I21" s="174">
        <f t="shared" si="1"/>
        <v>316000</v>
      </c>
      <c r="J21" s="142">
        <v>100000</v>
      </c>
      <c r="K21" s="167">
        <v>87000</v>
      </c>
      <c r="L21" s="142">
        <v>120000</v>
      </c>
      <c r="M21" s="166">
        <v>159000</v>
      </c>
      <c r="N21" s="142">
        <v>120000</v>
      </c>
      <c r="O21" s="166">
        <v>70000</v>
      </c>
      <c r="P21" s="142"/>
      <c r="Q21" s="166"/>
      <c r="R21" s="120">
        <f t="shared" si="0"/>
        <v>340000</v>
      </c>
      <c r="S21" s="120">
        <f t="shared" si="0"/>
        <v>316000</v>
      </c>
      <c r="T21" s="120">
        <f t="shared" si="2"/>
        <v>-24000</v>
      </c>
      <c r="U21" s="7" t="s">
        <v>1063</v>
      </c>
      <c r="V21" s="5">
        <f t="shared" si="3"/>
        <v>58.333333333333336</v>
      </c>
      <c r="W21" s="5">
        <f t="shared" si="4"/>
        <v>94.42964690087102</v>
      </c>
      <c r="X21" s="5">
        <f t="shared" si="5"/>
        <v>61.77438468510811</v>
      </c>
    </row>
    <row r="22" spans="1:24" ht="45" customHeight="1" x14ac:dyDescent="0.2">
      <c r="A22" s="142">
        <v>4</v>
      </c>
      <c r="B22" s="381" t="s">
        <v>621</v>
      </c>
      <c r="C22" s="382"/>
      <c r="D22" s="141" t="s">
        <v>622</v>
      </c>
      <c r="E22" s="141">
        <v>20</v>
      </c>
      <c r="F22" s="170">
        <f>$F$26*E22/100</f>
        <v>647104.4</v>
      </c>
      <c r="G22" s="170">
        <f>$G$26*E22/100</f>
        <v>611058.4</v>
      </c>
      <c r="H22" s="174">
        <f t="shared" si="1"/>
        <v>700</v>
      </c>
      <c r="I22" s="174">
        <f t="shared" si="1"/>
        <v>692</v>
      </c>
      <c r="J22" s="142">
        <v>250</v>
      </c>
      <c r="K22" s="167">
        <v>251</v>
      </c>
      <c r="L22" s="142">
        <v>250</v>
      </c>
      <c r="M22" s="166">
        <v>198</v>
      </c>
      <c r="N22" s="142">
        <v>200</v>
      </c>
      <c r="O22" s="166">
        <v>243</v>
      </c>
      <c r="P22" s="142"/>
      <c r="Q22" s="166"/>
      <c r="R22" s="120">
        <f t="shared" si="0"/>
        <v>700</v>
      </c>
      <c r="S22" s="120">
        <f t="shared" si="0"/>
        <v>692</v>
      </c>
      <c r="T22" s="120">
        <f t="shared" si="2"/>
        <v>-8</v>
      </c>
      <c r="U22" s="7"/>
      <c r="V22" s="5">
        <f t="shared" si="3"/>
        <v>121.50000000000001</v>
      </c>
      <c r="W22" s="5">
        <f t="shared" si="4"/>
        <v>94.42964690087102</v>
      </c>
      <c r="X22" s="5">
        <f t="shared" si="5"/>
        <v>128.66721838698234</v>
      </c>
    </row>
    <row r="23" spans="1:24" ht="45" customHeight="1" x14ac:dyDescent="0.2">
      <c r="A23" s="142">
        <v>5</v>
      </c>
      <c r="B23" s="381" t="s">
        <v>623</v>
      </c>
      <c r="C23" s="382"/>
      <c r="D23" s="141" t="s">
        <v>277</v>
      </c>
      <c r="E23" s="141">
        <v>10</v>
      </c>
      <c r="F23" s="170">
        <f>$F$26*E23/100</f>
        <v>323552.2</v>
      </c>
      <c r="G23" s="170">
        <f>$G$26*E23/100</f>
        <v>305529.2</v>
      </c>
      <c r="H23" s="174">
        <f t="shared" si="1"/>
        <v>320</v>
      </c>
      <c r="I23" s="174">
        <f t="shared" si="1"/>
        <v>362</v>
      </c>
      <c r="J23" s="142">
        <v>80</v>
      </c>
      <c r="K23" s="167">
        <v>131</v>
      </c>
      <c r="L23" s="142">
        <v>120</v>
      </c>
      <c r="M23" s="166">
        <v>142</v>
      </c>
      <c r="N23" s="142">
        <v>120</v>
      </c>
      <c r="O23" s="166">
        <v>89</v>
      </c>
      <c r="P23" s="142"/>
      <c r="Q23" s="166"/>
      <c r="R23" s="120">
        <f t="shared" si="0"/>
        <v>320</v>
      </c>
      <c r="S23" s="120">
        <f t="shared" si="0"/>
        <v>362</v>
      </c>
      <c r="T23" s="120">
        <f t="shared" si="2"/>
        <v>42</v>
      </c>
      <c r="U23" s="7"/>
      <c r="V23" s="5">
        <f t="shared" si="3"/>
        <v>74.166666666666671</v>
      </c>
      <c r="W23" s="5">
        <f t="shared" si="4"/>
        <v>94.42964690087102</v>
      </c>
      <c r="X23" s="5">
        <f t="shared" si="5"/>
        <v>78.541717671066039</v>
      </c>
    </row>
    <row r="24" spans="1:24" ht="45" customHeight="1" x14ac:dyDescent="0.2">
      <c r="A24" s="142"/>
      <c r="B24" s="381"/>
      <c r="C24" s="382"/>
      <c r="D24" s="141"/>
      <c r="E24" s="141"/>
      <c r="F24" s="170"/>
      <c r="G24" s="204"/>
      <c r="H24" s="174">
        <f t="shared" si="1"/>
        <v>0</v>
      </c>
      <c r="I24" s="174">
        <f t="shared" si="1"/>
        <v>0</v>
      </c>
      <c r="J24" s="142"/>
      <c r="K24" s="167"/>
      <c r="L24" s="142"/>
      <c r="M24" s="166"/>
      <c r="N24" s="142"/>
      <c r="O24" s="166"/>
      <c r="P24" s="142"/>
      <c r="Q24" s="166"/>
      <c r="R24" s="120"/>
      <c r="S24" s="120"/>
      <c r="T24" s="120"/>
      <c r="U24" s="7"/>
      <c r="V24" s="5"/>
      <c r="W24" s="5"/>
      <c r="X24" s="5"/>
    </row>
    <row r="25" spans="1:24" ht="45" customHeight="1" x14ac:dyDescent="0.2">
      <c r="A25" s="142"/>
      <c r="B25" s="381"/>
      <c r="C25" s="382"/>
      <c r="D25" s="141"/>
      <c r="E25" s="141"/>
      <c r="F25" s="170"/>
      <c r="G25" s="204"/>
      <c r="H25" s="174">
        <f t="shared" si="1"/>
        <v>0</v>
      </c>
      <c r="I25" s="174">
        <f t="shared" si="1"/>
        <v>0</v>
      </c>
      <c r="J25" s="142"/>
      <c r="K25" s="167"/>
      <c r="L25" s="142"/>
      <c r="M25" s="166"/>
      <c r="N25" s="142"/>
      <c r="O25" s="166"/>
      <c r="P25" s="142"/>
      <c r="Q25" s="166"/>
      <c r="R25" s="120"/>
      <c r="S25" s="120"/>
      <c r="T25" s="120"/>
      <c r="U25" s="7"/>
      <c r="V25" s="5"/>
      <c r="W25" s="5"/>
      <c r="X25" s="5"/>
    </row>
    <row r="26" spans="1:24" s="1" customFormat="1" ht="36.75" customHeight="1" x14ac:dyDescent="0.2">
      <c r="A26" s="298" t="s">
        <v>24</v>
      </c>
      <c r="B26" s="299"/>
      <c r="C26" s="300"/>
      <c r="D26" s="18"/>
      <c r="E26" s="18">
        <f>SUM(E19:E25)</f>
        <v>100</v>
      </c>
      <c r="F26" s="40">
        <f>SEGUIMIENTO!D57</f>
        <v>3235522</v>
      </c>
      <c r="G26" s="40">
        <f>SEGUIMIENTO!E57</f>
        <v>3055292</v>
      </c>
      <c r="H26" s="18">
        <f t="shared" ref="H26:Q26" si="6">SUM(H19:H25)</f>
        <v>341415</v>
      </c>
      <c r="I26" s="18">
        <f t="shared" si="6"/>
        <v>317455</v>
      </c>
      <c r="J26" s="18">
        <f t="shared" si="6"/>
        <v>100475</v>
      </c>
      <c r="K26" s="18">
        <f t="shared" si="6"/>
        <v>87517</v>
      </c>
      <c r="L26" s="18">
        <f t="shared" si="6"/>
        <v>120500</v>
      </c>
      <c r="M26" s="18">
        <f t="shared" si="6"/>
        <v>159437</v>
      </c>
      <c r="N26" s="18">
        <f t="shared" si="6"/>
        <v>120440</v>
      </c>
      <c r="O26" s="18">
        <f t="shared" si="6"/>
        <v>70501</v>
      </c>
      <c r="P26" s="18">
        <f t="shared" si="6"/>
        <v>0</v>
      </c>
      <c r="Q26" s="18">
        <f t="shared" si="6"/>
        <v>0</v>
      </c>
      <c r="R26" s="121">
        <f t="shared" si="0"/>
        <v>341415</v>
      </c>
      <c r="S26" s="121">
        <f t="shared" si="0"/>
        <v>317455</v>
      </c>
      <c r="T26" s="121">
        <f t="shared" si="2"/>
        <v>-23960</v>
      </c>
      <c r="U26" s="5"/>
      <c r="V26" s="5">
        <f t="shared" si="3"/>
        <v>58.53620059780804</v>
      </c>
      <c r="W26" s="5">
        <f t="shared" si="4"/>
        <v>94.42964690087102</v>
      </c>
      <c r="X26" s="5">
        <f t="shared" si="5"/>
        <v>61.989218978291127</v>
      </c>
    </row>
    <row r="27" spans="1:24" s="6" customFormat="1" ht="14.25" customHeight="1" x14ac:dyDescent="0.2">
      <c r="F27" s="10"/>
    </row>
    <row r="28" spans="1:24" s="6" customFormat="1" ht="14.25" customHeight="1" x14ac:dyDescent="0.2">
      <c r="B28" s="11" t="s">
        <v>25</v>
      </c>
      <c r="F28" s="10"/>
      <c r="H28" s="6" t="s">
        <v>26</v>
      </c>
    </row>
    <row r="33" spans="1:22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50"/>
      <c r="S33" s="50"/>
      <c r="T33" s="317"/>
      <c r="U33" s="317"/>
      <c r="V33" s="6"/>
    </row>
    <row r="34" spans="1:22" x14ac:dyDescent="0.2">
      <c r="A34" s="289" t="s">
        <v>57</v>
      </c>
      <c r="B34" s="289"/>
      <c r="C34" s="289"/>
      <c r="D34" s="6"/>
      <c r="E34" s="6"/>
      <c r="F34" s="6"/>
      <c r="G34" s="6"/>
      <c r="H34" s="287" t="s">
        <v>286</v>
      </c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</row>
    <row r="35" spans="1:22" x14ac:dyDescent="0.2">
      <c r="A35" s="287" t="s">
        <v>56</v>
      </c>
      <c r="B35" s="287"/>
      <c r="C35" s="287"/>
      <c r="D35" s="6"/>
      <c r="E35" s="6"/>
      <c r="F35" s="6"/>
      <c r="G35" s="6"/>
      <c r="H35" s="287" t="s">
        <v>116</v>
      </c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</row>
  </sheetData>
  <sheetProtection sheet="1" objects="1" scenarios="1"/>
  <mergeCells count="34">
    <mergeCell ref="A6:X6"/>
    <mergeCell ref="A1:X1"/>
    <mergeCell ref="A2:X2"/>
    <mergeCell ref="A3:X3"/>
    <mergeCell ref="A4:X4"/>
    <mergeCell ref="A5:X5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B25:C25"/>
    <mergeCell ref="P17:Q17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A26:C26"/>
    <mergeCell ref="T33:U33"/>
    <mergeCell ref="A34:C34"/>
    <mergeCell ref="H34:V34"/>
    <mergeCell ref="A35:C35"/>
    <mergeCell ref="H35:V35"/>
  </mergeCells>
  <printOptions horizontalCentered="1"/>
  <pageMargins left="0.19685039370078741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workbookViewId="0">
      <selection activeCell="U21" sqref="U21"/>
    </sheetView>
  </sheetViews>
  <sheetFormatPr baseColWidth="10" defaultRowHeight="12.75" x14ac:dyDescent="0.2"/>
  <cols>
    <col min="1" max="1" width="10.5703125" style="161" customWidth="1"/>
    <col min="2" max="2" width="8" style="161" customWidth="1"/>
    <col min="3" max="3" width="40.7109375" style="161" customWidth="1"/>
    <col min="4" max="5" width="11.42578125" style="161"/>
    <col min="6" max="6" width="11.5703125" style="161" customWidth="1"/>
    <col min="7" max="7" width="11.42578125" style="161" bestFit="1" customWidth="1"/>
    <col min="8" max="13" width="9.28515625" style="161" hidden="1" customWidth="1"/>
    <col min="14" max="15" width="9.28515625" style="161" customWidth="1"/>
    <col min="16" max="17" width="9.28515625" style="161" hidden="1" customWidth="1"/>
    <col min="18" max="20" width="9.28515625" style="161" customWidth="1"/>
    <col min="21" max="21" width="18.7109375" style="161" customWidth="1"/>
    <col min="22" max="23" width="8.85546875" style="161" customWidth="1"/>
    <col min="24" max="24" width="10.140625" style="161" customWidth="1"/>
    <col min="25" max="16384" width="11.42578125" style="161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297" t="s">
        <v>60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</row>
    <row r="7" spans="1:24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x14ac:dyDescent="0.2">
      <c r="A8" s="144" t="s">
        <v>461</v>
      </c>
      <c r="B8" s="145">
        <v>226</v>
      </c>
      <c r="C8" s="146" t="s">
        <v>572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7</v>
      </c>
      <c r="C9" s="146" t="s">
        <v>573</v>
      </c>
      <c r="D9" s="156"/>
      <c r="E9" s="163"/>
      <c r="F9" s="163"/>
      <c r="G9" s="163"/>
      <c r="H9" s="163"/>
      <c r="I9" s="163"/>
      <c r="J9" s="163"/>
      <c r="K9" s="163"/>
      <c r="L9" s="164"/>
      <c r="M9" s="164"/>
      <c r="N9" s="164"/>
      <c r="O9" s="164"/>
      <c r="P9" s="164"/>
      <c r="Q9" s="164"/>
    </row>
    <row r="10" spans="1:24" x14ac:dyDescent="0.2">
      <c r="A10" s="144" t="s">
        <v>464</v>
      </c>
      <c r="B10" s="145">
        <v>7</v>
      </c>
      <c r="C10" s="146" t="s">
        <v>624</v>
      </c>
      <c r="D10" s="156"/>
      <c r="E10" s="163"/>
      <c r="F10" s="163"/>
      <c r="G10" s="163"/>
      <c r="H10" s="163"/>
      <c r="I10" s="163"/>
      <c r="J10" s="163"/>
      <c r="K10" s="163"/>
      <c r="L10" s="164"/>
      <c r="M10" s="164"/>
      <c r="N10" s="164"/>
      <c r="O10" s="164"/>
      <c r="P10" s="164"/>
      <c r="Q10" s="164"/>
    </row>
    <row r="11" spans="1:24" x14ac:dyDescent="0.2">
      <c r="A11" s="144" t="s">
        <v>6</v>
      </c>
      <c r="B11" s="148">
        <v>19</v>
      </c>
      <c r="C11" s="146" t="s">
        <v>582</v>
      </c>
      <c r="D11" s="156"/>
      <c r="E11" s="163"/>
      <c r="F11" s="163"/>
      <c r="G11" s="163"/>
      <c r="H11" s="163"/>
      <c r="I11" s="163"/>
      <c r="J11" s="163"/>
      <c r="K11" s="163"/>
      <c r="L11" s="164"/>
      <c r="M11" s="164"/>
      <c r="N11" s="164"/>
      <c r="O11" s="164"/>
      <c r="P11" s="164"/>
      <c r="Q11" s="164"/>
    </row>
    <row r="12" spans="1:24" x14ac:dyDescent="0.2">
      <c r="A12" s="144" t="s">
        <v>450</v>
      </c>
      <c r="B12" s="145">
        <v>12</v>
      </c>
      <c r="C12" s="146" t="s">
        <v>625</v>
      </c>
      <c r="D12" s="156"/>
      <c r="E12" s="163"/>
      <c r="F12" s="163"/>
      <c r="G12" s="163"/>
      <c r="H12" s="163"/>
      <c r="I12" s="163"/>
      <c r="J12" s="163"/>
      <c r="K12" s="163"/>
      <c r="L12" s="164"/>
      <c r="M12" s="164"/>
      <c r="N12" s="164"/>
      <c r="O12" s="164"/>
      <c r="P12" s="164"/>
      <c r="Q12" s="164"/>
    </row>
    <row r="13" spans="1:24" x14ac:dyDescent="0.2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4"/>
      <c r="M13" s="164"/>
      <c r="N13" s="164"/>
      <c r="O13" s="164"/>
      <c r="P13" s="164"/>
      <c r="Q13" s="164"/>
    </row>
    <row r="14" spans="1:24" x14ac:dyDescent="0.2">
      <c r="A14" s="388" t="s">
        <v>3</v>
      </c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</row>
    <row r="15" spans="1:24" ht="25.5" customHeight="1" x14ac:dyDescent="0.2">
      <c r="A15" s="389" t="s">
        <v>626</v>
      </c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</row>
    <row r="16" spans="1:24" x14ac:dyDescent="0.2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39.75" customHeight="1" x14ac:dyDescent="0.2">
      <c r="A19" s="142">
        <v>1</v>
      </c>
      <c r="B19" s="381" t="s">
        <v>627</v>
      </c>
      <c r="C19" s="382"/>
      <c r="D19" s="141" t="s">
        <v>598</v>
      </c>
      <c r="E19" s="141">
        <v>20</v>
      </c>
      <c r="F19" s="170">
        <f>$F$25*E19/100</f>
        <v>1867272</v>
      </c>
      <c r="G19" s="170">
        <f>$G$25*E19/100</f>
        <v>1801054.2</v>
      </c>
      <c r="H19" s="174">
        <f>J19+L19+N19+P19</f>
        <v>280000</v>
      </c>
      <c r="I19" s="166">
        <f>K19+M19+O19+Q19</f>
        <v>140060</v>
      </c>
      <c r="J19" s="142">
        <v>90000</v>
      </c>
      <c r="K19" s="167">
        <v>47410</v>
      </c>
      <c r="L19" s="142">
        <v>100000</v>
      </c>
      <c r="M19" s="166">
        <v>40250</v>
      </c>
      <c r="N19" s="142">
        <v>90000</v>
      </c>
      <c r="O19" s="166">
        <v>52400</v>
      </c>
      <c r="P19" s="142"/>
      <c r="Q19" s="166"/>
      <c r="R19" s="120">
        <f t="shared" ref="R19:S25" si="0">J19+L19+N19+P19</f>
        <v>280000</v>
      </c>
      <c r="S19" s="120">
        <f t="shared" si="0"/>
        <v>140060</v>
      </c>
      <c r="T19" s="120">
        <f>S19-R19</f>
        <v>-139940</v>
      </c>
      <c r="U19" s="7" t="s">
        <v>1063</v>
      </c>
      <c r="V19" s="5">
        <f>O19/N19*9100</f>
        <v>5298.2222222222217</v>
      </c>
      <c r="W19" s="5">
        <f>G19/F19*100</f>
        <v>96.453767849568777</v>
      </c>
      <c r="X19" s="5">
        <f>V19/W19*100</f>
        <v>5493.0173702342399</v>
      </c>
    </row>
    <row r="20" spans="1:24" ht="39.75" customHeight="1" x14ac:dyDescent="0.2">
      <c r="A20" s="142">
        <v>2</v>
      </c>
      <c r="B20" s="381" t="s">
        <v>628</v>
      </c>
      <c r="C20" s="382"/>
      <c r="D20" s="141" t="s">
        <v>598</v>
      </c>
      <c r="E20" s="141">
        <v>20</v>
      </c>
      <c r="F20" s="170">
        <f>$F$25*E20/100</f>
        <v>1867272</v>
      </c>
      <c r="G20" s="170">
        <f>$G$25*E20/100</f>
        <v>1801054.2</v>
      </c>
      <c r="H20" s="174">
        <f t="shared" ref="H20:I24" si="1">J20+L20+N20+P20</f>
        <v>220000</v>
      </c>
      <c r="I20" s="166">
        <f t="shared" si="1"/>
        <v>94240</v>
      </c>
      <c r="J20" s="142">
        <v>60000</v>
      </c>
      <c r="K20" s="167">
        <v>35300</v>
      </c>
      <c r="L20" s="142">
        <v>80000</v>
      </c>
      <c r="M20" s="166">
        <v>27040</v>
      </c>
      <c r="N20" s="142">
        <v>80000</v>
      </c>
      <c r="O20" s="166">
        <v>31900</v>
      </c>
      <c r="P20" s="142"/>
      <c r="Q20" s="166"/>
      <c r="R20" s="120">
        <f t="shared" si="0"/>
        <v>220000</v>
      </c>
      <c r="S20" s="120">
        <f t="shared" si="0"/>
        <v>94240</v>
      </c>
      <c r="T20" s="120">
        <f t="shared" ref="T20:T25" si="2">S20-R20</f>
        <v>-125760</v>
      </c>
      <c r="U20" s="7" t="s">
        <v>1061</v>
      </c>
      <c r="V20" s="5">
        <f t="shared" ref="V20:V25" si="3">O20/N20*9100</f>
        <v>3628.625</v>
      </c>
      <c r="W20" s="5">
        <f t="shared" ref="W20:W25" si="4">G20/F20*100</f>
        <v>96.453767849568777</v>
      </c>
      <c r="X20" s="5">
        <f t="shared" ref="X20:X25" si="5">V20/W20*100</f>
        <v>3762.0355128679639</v>
      </c>
    </row>
    <row r="21" spans="1:24" ht="39.75" customHeight="1" x14ac:dyDescent="0.2">
      <c r="A21" s="142">
        <v>3</v>
      </c>
      <c r="B21" s="381" t="s">
        <v>629</v>
      </c>
      <c r="C21" s="382"/>
      <c r="D21" s="141" t="s">
        <v>598</v>
      </c>
      <c r="E21" s="141">
        <v>20</v>
      </c>
      <c r="F21" s="170">
        <f>$F$25*E21/100</f>
        <v>1867272</v>
      </c>
      <c r="G21" s="170">
        <f>$G$25*E21/100</f>
        <v>1801054.2</v>
      </c>
      <c r="H21" s="174">
        <f t="shared" si="1"/>
        <v>90000</v>
      </c>
      <c r="I21" s="166">
        <f t="shared" si="1"/>
        <v>68596</v>
      </c>
      <c r="J21" s="142">
        <v>30000</v>
      </c>
      <c r="K21" s="167">
        <v>29780</v>
      </c>
      <c r="L21" s="142">
        <v>30000</v>
      </c>
      <c r="M21" s="166">
        <v>27370</v>
      </c>
      <c r="N21" s="142">
        <v>30000</v>
      </c>
      <c r="O21" s="166">
        <v>11446</v>
      </c>
      <c r="P21" s="142"/>
      <c r="Q21" s="166"/>
      <c r="R21" s="120">
        <f t="shared" si="0"/>
        <v>90000</v>
      </c>
      <c r="S21" s="120">
        <f t="shared" si="0"/>
        <v>68596</v>
      </c>
      <c r="T21" s="120">
        <f t="shared" si="2"/>
        <v>-21404</v>
      </c>
      <c r="U21" s="7" t="s">
        <v>1061</v>
      </c>
      <c r="V21" s="5">
        <f t="shared" si="3"/>
        <v>3471.9533333333334</v>
      </c>
      <c r="W21" s="5">
        <f t="shared" si="4"/>
        <v>96.453767849568777</v>
      </c>
      <c r="X21" s="5">
        <f t="shared" si="5"/>
        <v>3599.6036347157128</v>
      </c>
    </row>
    <row r="22" spans="1:24" ht="39.75" customHeight="1" x14ac:dyDescent="0.2">
      <c r="A22" s="142">
        <v>4</v>
      </c>
      <c r="B22" s="381" t="s">
        <v>630</v>
      </c>
      <c r="C22" s="382"/>
      <c r="D22" s="141" t="s">
        <v>598</v>
      </c>
      <c r="E22" s="141">
        <v>20</v>
      </c>
      <c r="F22" s="170">
        <f>$F$25*E22/100</f>
        <v>1867272</v>
      </c>
      <c r="G22" s="170">
        <f>$G$25*E22/100</f>
        <v>1801054.2</v>
      </c>
      <c r="H22" s="174">
        <f t="shared" si="1"/>
        <v>26000</v>
      </c>
      <c r="I22" s="166">
        <f t="shared" si="1"/>
        <v>111840</v>
      </c>
      <c r="J22" s="142">
        <v>8000</v>
      </c>
      <c r="K22" s="167">
        <v>37800</v>
      </c>
      <c r="L22" s="142">
        <v>8000</v>
      </c>
      <c r="M22" s="166">
        <v>28470</v>
      </c>
      <c r="N22" s="142">
        <v>10000</v>
      </c>
      <c r="O22" s="166">
        <v>45570</v>
      </c>
      <c r="P22" s="142"/>
      <c r="Q22" s="166"/>
      <c r="R22" s="120">
        <f t="shared" si="0"/>
        <v>26000</v>
      </c>
      <c r="S22" s="120">
        <f t="shared" si="0"/>
        <v>111840</v>
      </c>
      <c r="T22" s="120">
        <f t="shared" si="2"/>
        <v>85840</v>
      </c>
      <c r="U22" s="7"/>
      <c r="V22" s="5">
        <f t="shared" si="3"/>
        <v>41468.700000000004</v>
      </c>
      <c r="W22" s="5">
        <f t="shared" si="4"/>
        <v>96.453767849568777</v>
      </c>
      <c r="X22" s="5">
        <f t="shared" si="5"/>
        <v>42993.343779659721</v>
      </c>
    </row>
    <row r="23" spans="1:24" ht="39.75" customHeight="1" x14ac:dyDescent="0.2">
      <c r="A23" s="142">
        <v>5</v>
      </c>
      <c r="B23" s="381" t="s">
        <v>631</v>
      </c>
      <c r="C23" s="382"/>
      <c r="D23" s="141" t="s">
        <v>277</v>
      </c>
      <c r="E23" s="141">
        <v>20</v>
      </c>
      <c r="F23" s="170">
        <f>$F$25*E23/100</f>
        <v>1867272</v>
      </c>
      <c r="G23" s="170">
        <f>$G$25*E23/100</f>
        <v>1801054.2</v>
      </c>
      <c r="H23" s="174">
        <f t="shared" si="1"/>
        <v>2385</v>
      </c>
      <c r="I23" s="166">
        <f t="shared" si="1"/>
        <v>3132</v>
      </c>
      <c r="J23" s="142">
        <v>795</v>
      </c>
      <c r="K23" s="167">
        <v>913</v>
      </c>
      <c r="L23" s="142">
        <v>795</v>
      </c>
      <c r="M23" s="166">
        <v>1010</v>
      </c>
      <c r="N23" s="142">
        <v>795</v>
      </c>
      <c r="O23" s="166">
        <v>1209</v>
      </c>
      <c r="P23" s="142"/>
      <c r="Q23" s="166"/>
      <c r="R23" s="120">
        <f t="shared" si="0"/>
        <v>2385</v>
      </c>
      <c r="S23" s="120">
        <f t="shared" si="0"/>
        <v>3132</v>
      </c>
      <c r="T23" s="120">
        <f t="shared" si="2"/>
        <v>747</v>
      </c>
      <c r="U23" s="7"/>
      <c r="V23" s="5">
        <f t="shared" si="3"/>
        <v>13838.867924528302</v>
      </c>
      <c r="W23" s="5">
        <f t="shared" si="4"/>
        <v>96.453767849568777</v>
      </c>
      <c r="X23" s="5">
        <f t="shared" si="5"/>
        <v>14347.669596600599</v>
      </c>
    </row>
    <row r="24" spans="1:24" ht="39.75" customHeight="1" x14ac:dyDescent="0.2">
      <c r="A24" s="142"/>
      <c r="B24" s="381"/>
      <c r="C24" s="382"/>
      <c r="D24" s="141"/>
      <c r="E24" s="141"/>
      <c r="F24" s="170"/>
      <c r="G24" s="204"/>
      <c r="H24" s="174">
        <f t="shared" si="1"/>
        <v>0</v>
      </c>
      <c r="I24" s="166">
        <f t="shared" si="1"/>
        <v>0</v>
      </c>
      <c r="J24" s="142"/>
      <c r="K24" s="167"/>
      <c r="L24" s="142"/>
      <c r="M24" s="166"/>
      <c r="N24" s="142"/>
      <c r="O24" s="166"/>
      <c r="P24" s="142"/>
      <c r="Q24" s="166"/>
      <c r="R24" s="120"/>
      <c r="S24" s="120"/>
      <c r="T24" s="120"/>
      <c r="U24" s="7"/>
      <c r="V24" s="5"/>
      <c r="W24" s="5"/>
      <c r="X24" s="5"/>
    </row>
    <row r="25" spans="1:24" s="1" customFormat="1" ht="36.75" customHeight="1" x14ac:dyDescent="0.2">
      <c r="A25" s="298" t="s">
        <v>24</v>
      </c>
      <c r="B25" s="299"/>
      <c r="C25" s="300"/>
      <c r="D25" s="18"/>
      <c r="E25" s="18">
        <f>SUM(E19:E24)</f>
        <v>100</v>
      </c>
      <c r="F25" s="40">
        <f>SEGUIMIENTO!D58</f>
        <v>9336360</v>
      </c>
      <c r="G25" s="40">
        <f>SEGUIMIENTO!E58</f>
        <v>9005271</v>
      </c>
      <c r="H25" s="18">
        <f t="shared" ref="H25:Q25" si="6">SUM(H19:H24)</f>
        <v>618385</v>
      </c>
      <c r="I25" s="18">
        <f t="shared" si="6"/>
        <v>417868</v>
      </c>
      <c r="J25" s="18">
        <f t="shared" si="6"/>
        <v>188795</v>
      </c>
      <c r="K25" s="18">
        <f t="shared" si="6"/>
        <v>151203</v>
      </c>
      <c r="L25" s="18">
        <f t="shared" si="6"/>
        <v>218795</v>
      </c>
      <c r="M25" s="18">
        <f t="shared" si="6"/>
        <v>124140</v>
      </c>
      <c r="N25" s="18">
        <f t="shared" si="6"/>
        <v>210795</v>
      </c>
      <c r="O25" s="18">
        <f t="shared" si="6"/>
        <v>142525</v>
      </c>
      <c r="P25" s="18">
        <f t="shared" si="6"/>
        <v>0</v>
      </c>
      <c r="Q25" s="18">
        <f t="shared" si="6"/>
        <v>0</v>
      </c>
      <c r="R25" s="121">
        <f t="shared" si="0"/>
        <v>618385</v>
      </c>
      <c r="S25" s="121">
        <f t="shared" si="0"/>
        <v>417868</v>
      </c>
      <c r="T25" s="121">
        <f t="shared" si="2"/>
        <v>-200517</v>
      </c>
      <c r="U25" s="121"/>
      <c r="V25" s="5">
        <f t="shared" si="3"/>
        <v>6152.7906259636138</v>
      </c>
      <c r="W25" s="5">
        <f t="shared" si="4"/>
        <v>96.453767849568777</v>
      </c>
      <c r="X25" s="5">
        <f t="shared" si="5"/>
        <v>6379.0049503920145</v>
      </c>
    </row>
    <row r="26" spans="1:24" s="6" customFormat="1" ht="14.25" customHeight="1" x14ac:dyDescent="0.2">
      <c r="F26" s="10"/>
    </row>
    <row r="27" spans="1:24" s="6" customFormat="1" ht="14.25" customHeight="1" x14ac:dyDescent="0.2">
      <c r="B27" s="11" t="s">
        <v>25</v>
      </c>
      <c r="F27" s="10"/>
      <c r="H27" s="6" t="s">
        <v>26</v>
      </c>
    </row>
    <row r="32" spans="1:2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50"/>
      <c r="S32" s="50"/>
      <c r="T32" s="317"/>
      <c r="U32" s="317"/>
      <c r="V32" s="6"/>
    </row>
    <row r="33" spans="1:22" x14ac:dyDescent="0.2">
      <c r="A33" s="289" t="s">
        <v>57</v>
      </c>
      <c r="B33" s="289"/>
      <c r="C33" s="289"/>
      <c r="D33" s="6"/>
      <c r="E33" s="6"/>
      <c r="F33" s="6"/>
      <c r="G33" s="6"/>
      <c r="H33" s="287" t="s">
        <v>286</v>
      </c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</row>
    <row r="34" spans="1:22" x14ac:dyDescent="0.2">
      <c r="A34" s="287" t="s">
        <v>56</v>
      </c>
      <c r="B34" s="287"/>
      <c r="C34" s="287"/>
      <c r="D34" s="6"/>
      <c r="E34" s="6"/>
      <c r="F34" s="6"/>
      <c r="G34" s="6"/>
      <c r="H34" s="287" t="s">
        <v>116</v>
      </c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</row>
  </sheetData>
  <sheetProtection sheet="1" objects="1" scenarios="1"/>
  <mergeCells count="33">
    <mergeCell ref="A6:X6"/>
    <mergeCell ref="A1:X1"/>
    <mergeCell ref="A2:X2"/>
    <mergeCell ref="A3:X3"/>
    <mergeCell ref="A4:X4"/>
    <mergeCell ref="A5:X5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A25:C25"/>
    <mergeCell ref="P17:Q17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T32:U32"/>
    <mergeCell ref="A33:C33"/>
    <mergeCell ref="H33:V33"/>
    <mergeCell ref="A34:C34"/>
    <mergeCell ref="H34:V34"/>
  </mergeCells>
  <printOptions horizontalCentered="1"/>
  <pageMargins left="0.11811023622047245" right="0.11811023622047245" top="0.55118110236220474" bottom="0.35433070866141736" header="0.31496062992125984" footer="0.31496062992125984"/>
  <pageSetup scale="70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opLeftCell="A2" workbookViewId="0">
      <selection activeCell="U25" sqref="U25"/>
    </sheetView>
  </sheetViews>
  <sheetFormatPr baseColWidth="10" defaultRowHeight="12.75" x14ac:dyDescent="0.2"/>
  <cols>
    <col min="1" max="1" width="11.42578125" style="161" customWidth="1"/>
    <col min="2" max="2" width="6.85546875" style="161" customWidth="1"/>
    <col min="3" max="3" width="39.140625" style="161" customWidth="1"/>
    <col min="4" max="5" width="11.42578125" style="161"/>
    <col min="6" max="6" width="13.28515625" style="161" customWidth="1"/>
    <col min="7" max="7" width="11.85546875" style="161" customWidth="1"/>
    <col min="8" max="13" width="9.28515625" style="161" hidden="1" customWidth="1"/>
    <col min="14" max="15" width="9.28515625" style="161" customWidth="1"/>
    <col min="16" max="17" width="9.28515625" style="161" hidden="1" customWidth="1"/>
    <col min="18" max="20" width="9.28515625" style="161" customWidth="1"/>
    <col min="21" max="21" width="20.85546875" style="161" customWidth="1"/>
    <col min="22" max="24" width="8.85546875" style="161" customWidth="1"/>
    <col min="25" max="16384" width="11.42578125" style="161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226</v>
      </c>
      <c r="C8" s="146" t="s">
        <v>572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7</v>
      </c>
      <c r="C9" s="146" t="s">
        <v>573</v>
      </c>
      <c r="D9" s="156"/>
      <c r="E9" s="163"/>
      <c r="F9" s="163"/>
      <c r="G9" s="163"/>
      <c r="H9" s="163"/>
      <c r="I9" s="163"/>
      <c r="J9" s="163"/>
      <c r="K9" s="163"/>
      <c r="L9" s="164"/>
      <c r="M9" s="164"/>
      <c r="N9" s="164"/>
      <c r="O9" s="164"/>
      <c r="P9" s="164"/>
      <c r="Q9" s="164"/>
    </row>
    <row r="10" spans="1:24" x14ac:dyDescent="0.2">
      <c r="A10" s="144" t="s">
        <v>464</v>
      </c>
      <c r="B10" s="145">
        <v>8</v>
      </c>
      <c r="C10" s="146" t="s">
        <v>632</v>
      </c>
      <c r="D10" s="156"/>
      <c r="E10" s="163"/>
      <c r="F10" s="163"/>
      <c r="G10" s="163"/>
      <c r="H10" s="163"/>
      <c r="I10" s="163"/>
      <c r="J10" s="163"/>
      <c r="K10" s="163"/>
      <c r="L10" s="164"/>
      <c r="M10" s="164"/>
      <c r="N10" s="164"/>
      <c r="O10" s="164"/>
      <c r="P10" s="164"/>
      <c r="Q10" s="164"/>
    </row>
    <row r="11" spans="1:24" x14ac:dyDescent="0.2">
      <c r="A11" s="144" t="s">
        <v>6</v>
      </c>
      <c r="B11" s="148">
        <v>19</v>
      </c>
      <c r="C11" s="146" t="s">
        <v>582</v>
      </c>
      <c r="D11" s="156"/>
      <c r="E11" s="163"/>
      <c r="F11" s="163"/>
      <c r="G11" s="163"/>
      <c r="H11" s="163"/>
      <c r="I11" s="163"/>
      <c r="J11" s="163"/>
      <c r="K11" s="163"/>
      <c r="L11" s="164"/>
      <c r="M11" s="164"/>
      <c r="N11" s="164"/>
      <c r="O11" s="164"/>
      <c r="P11" s="164"/>
      <c r="Q11" s="164"/>
    </row>
    <row r="12" spans="1:24" x14ac:dyDescent="0.2">
      <c r="A12" s="144" t="s">
        <v>450</v>
      </c>
      <c r="B12" s="145">
        <v>7</v>
      </c>
      <c r="C12" s="146" t="s">
        <v>633</v>
      </c>
      <c r="D12" s="156"/>
      <c r="E12" s="163"/>
      <c r="F12" s="163"/>
      <c r="G12" s="163"/>
      <c r="H12" s="163"/>
      <c r="I12" s="163"/>
      <c r="J12" s="163"/>
      <c r="K12" s="163"/>
      <c r="L12" s="164"/>
      <c r="M12" s="164"/>
      <c r="N12" s="164"/>
      <c r="O12" s="164"/>
      <c r="P12" s="164"/>
      <c r="Q12" s="164"/>
    </row>
    <row r="13" spans="1:24" x14ac:dyDescent="0.2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4"/>
      <c r="M13" s="164"/>
      <c r="N13" s="164"/>
      <c r="O13" s="164"/>
      <c r="P13" s="164"/>
      <c r="Q13" s="164"/>
    </row>
    <row r="14" spans="1:24" x14ac:dyDescent="0.2">
      <c r="A14" s="388" t="s">
        <v>3</v>
      </c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</row>
    <row r="15" spans="1:24" ht="26.25" customHeight="1" x14ac:dyDescent="0.2">
      <c r="A15" s="389" t="s">
        <v>634</v>
      </c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</row>
    <row r="16" spans="1:24" x14ac:dyDescent="0.2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3.5" customHeight="1" x14ac:dyDescent="0.2">
      <c r="A19" s="142">
        <v>1</v>
      </c>
      <c r="B19" s="381" t="s">
        <v>635</v>
      </c>
      <c r="C19" s="382"/>
      <c r="D19" s="141" t="s">
        <v>277</v>
      </c>
      <c r="E19" s="141">
        <v>20</v>
      </c>
      <c r="F19" s="170">
        <f>$F$27*E19/100</f>
        <v>1252050.6000000001</v>
      </c>
      <c r="G19" s="170">
        <f>$G$27*E19/100</f>
        <v>1179219.8</v>
      </c>
      <c r="H19" s="174">
        <f>J19+L19+N19+P19</f>
        <v>2300</v>
      </c>
      <c r="I19" s="174">
        <f>K19+M19+O19+Q19</f>
        <v>2379</v>
      </c>
      <c r="J19" s="142">
        <v>800</v>
      </c>
      <c r="K19" s="167">
        <v>758</v>
      </c>
      <c r="L19" s="142">
        <v>800</v>
      </c>
      <c r="M19" s="166">
        <v>812</v>
      </c>
      <c r="N19" s="142">
        <v>700</v>
      </c>
      <c r="O19" s="166">
        <v>809</v>
      </c>
      <c r="P19" s="142"/>
      <c r="Q19" s="166"/>
      <c r="R19" s="120">
        <f t="shared" ref="R19:S27" si="0">J19+L19+N19+P19</f>
        <v>2300</v>
      </c>
      <c r="S19" s="120">
        <f t="shared" si="0"/>
        <v>2379</v>
      </c>
      <c r="T19" s="120">
        <f>S19-R19</f>
        <v>79</v>
      </c>
      <c r="U19" s="25"/>
      <c r="V19" s="5">
        <f>O19/N19*100</f>
        <v>115.57142857142857</v>
      </c>
      <c r="W19" s="5">
        <f>G19/F19*100</f>
        <v>94.183078543311254</v>
      </c>
      <c r="X19" s="5">
        <f>V19/W19*100</f>
        <v>122.70933415951319</v>
      </c>
    </row>
    <row r="20" spans="1:24" ht="43.5" customHeight="1" x14ac:dyDescent="0.2">
      <c r="A20" s="142">
        <v>2</v>
      </c>
      <c r="B20" s="381" t="s">
        <v>636</v>
      </c>
      <c r="C20" s="382"/>
      <c r="D20" s="141" t="s">
        <v>277</v>
      </c>
      <c r="E20" s="141">
        <v>30</v>
      </c>
      <c r="F20" s="170">
        <f t="shared" ref="F20:F25" si="1">$F$27*E20/100</f>
        <v>1878075.9</v>
      </c>
      <c r="G20" s="170">
        <f t="shared" ref="G20:G25" si="2">$G$27*E20/100</f>
        <v>1768829.7</v>
      </c>
      <c r="H20" s="174">
        <f t="shared" ref="H20:I26" si="3">J20+L20+N20+P20</f>
        <v>660</v>
      </c>
      <c r="I20" s="174">
        <f t="shared" si="3"/>
        <v>519</v>
      </c>
      <c r="J20" s="142">
        <v>230</v>
      </c>
      <c r="K20" s="167">
        <v>80</v>
      </c>
      <c r="L20" s="142">
        <v>230</v>
      </c>
      <c r="M20" s="166">
        <v>349</v>
      </c>
      <c r="N20" s="142">
        <v>200</v>
      </c>
      <c r="O20" s="166">
        <v>90</v>
      </c>
      <c r="P20" s="142"/>
      <c r="Q20" s="166"/>
      <c r="R20" s="120">
        <f t="shared" si="0"/>
        <v>660</v>
      </c>
      <c r="S20" s="120">
        <f t="shared" si="0"/>
        <v>519</v>
      </c>
      <c r="T20" s="120">
        <f t="shared" ref="T20:T27" si="4">S20-R20</f>
        <v>-141</v>
      </c>
      <c r="U20" s="25" t="s">
        <v>1061</v>
      </c>
      <c r="V20" s="5">
        <f t="shared" ref="V20:V27" si="5">O20/N20*100</f>
        <v>45</v>
      </c>
      <c r="W20" s="5">
        <f t="shared" ref="W20:W27" si="6">G20/F20*100</f>
        <v>94.183078543311268</v>
      </c>
      <c r="X20" s="5">
        <f t="shared" ref="X20:X27" si="7">V20/W20*100</f>
        <v>47.779283387202284</v>
      </c>
    </row>
    <row r="21" spans="1:24" ht="43.5" customHeight="1" x14ac:dyDescent="0.2">
      <c r="A21" s="142">
        <v>3</v>
      </c>
      <c r="B21" s="381" t="s">
        <v>637</v>
      </c>
      <c r="C21" s="382"/>
      <c r="D21" s="141" t="s">
        <v>638</v>
      </c>
      <c r="E21" s="141">
        <v>10</v>
      </c>
      <c r="F21" s="170">
        <f t="shared" si="1"/>
        <v>626025.30000000005</v>
      </c>
      <c r="G21" s="170">
        <f t="shared" si="2"/>
        <v>589609.9</v>
      </c>
      <c r="H21" s="174">
        <f t="shared" si="3"/>
        <v>270</v>
      </c>
      <c r="I21" s="174">
        <f t="shared" si="3"/>
        <v>0</v>
      </c>
      <c r="J21" s="142">
        <v>70</v>
      </c>
      <c r="K21" s="167">
        <v>0</v>
      </c>
      <c r="L21" s="142">
        <v>100</v>
      </c>
      <c r="M21" s="166">
        <v>0</v>
      </c>
      <c r="N21" s="142">
        <v>100</v>
      </c>
      <c r="O21" s="166">
        <v>0</v>
      </c>
      <c r="P21" s="142"/>
      <c r="Q21" s="166"/>
      <c r="R21" s="120">
        <f t="shared" si="0"/>
        <v>270</v>
      </c>
      <c r="S21" s="120">
        <f t="shared" si="0"/>
        <v>0</v>
      </c>
      <c r="T21" s="120">
        <f t="shared" si="4"/>
        <v>-270</v>
      </c>
      <c r="U21" s="25" t="s">
        <v>1064</v>
      </c>
      <c r="V21" s="5">
        <f t="shared" si="5"/>
        <v>0</v>
      </c>
      <c r="W21" s="5">
        <f t="shared" si="6"/>
        <v>94.183078543311254</v>
      </c>
      <c r="X21" s="5">
        <f t="shared" si="7"/>
        <v>0</v>
      </c>
    </row>
    <row r="22" spans="1:24" ht="43.5" customHeight="1" x14ac:dyDescent="0.2">
      <c r="A22" s="142">
        <v>4</v>
      </c>
      <c r="B22" s="381" t="s">
        <v>639</v>
      </c>
      <c r="C22" s="382"/>
      <c r="D22" s="141" t="s">
        <v>589</v>
      </c>
      <c r="E22" s="141">
        <v>10</v>
      </c>
      <c r="F22" s="170">
        <f t="shared" si="1"/>
        <v>626025.30000000005</v>
      </c>
      <c r="G22" s="170">
        <f t="shared" si="2"/>
        <v>589609.9</v>
      </c>
      <c r="H22" s="174">
        <f t="shared" si="3"/>
        <v>400</v>
      </c>
      <c r="I22" s="174">
        <f t="shared" si="3"/>
        <v>15</v>
      </c>
      <c r="J22" s="142">
        <v>150</v>
      </c>
      <c r="K22" s="167">
        <v>15</v>
      </c>
      <c r="L22" s="142">
        <v>150</v>
      </c>
      <c r="M22" s="166">
        <v>0</v>
      </c>
      <c r="N22" s="142">
        <v>100</v>
      </c>
      <c r="O22" s="166">
        <v>0</v>
      </c>
      <c r="P22" s="142"/>
      <c r="Q22" s="166"/>
      <c r="R22" s="120">
        <f t="shared" si="0"/>
        <v>400</v>
      </c>
      <c r="S22" s="120">
        <f t="shared" si="0"/>
        <v>15</v>
      </c>
      <c r="T22" s="120">
        <f t="shared" si="4"/>
        <v>-385</v>
      </c>
      <c r="U22" s="25"/>
      <c r="V22" s="5">
        <f t="shared" si="5"/>
        <v>0</v>
      </c>
      <c r="W22" s="5">
        <f t="shared" si="6"/>
        <v>94.183078543311254</v>
      </c>
      <c r="X22" s="5">
        <f t="shared" si="7"/>
        <v>0</v>
      </c>
    </row>
    <row r="23" spans="1:24" ht="43.5" customHeight="1" x14ac:dyDescent="0.2">
      <c r="A23" s="142">
        <v>5</v>
      </c>
      <c r="B23" s="381" t="s">
        <v>640</v>
      </c>
      <c r="C23" s="382"/>
      <c r="D23" s="141" t="s">
        <v>277</v>
      </c>
      <c r="E23" s="141">
        <v>20</v>
      </c>
      <c r="F23" s="170">
        <f t="shared" si="1"/>
        <v>1252050.6000000001</v>
      </c>
      <c r="G23" s="170">
        <f t="shared" si="2"/>
        <v>1179219.8</v>
      </c>
      <c r="H23" s="174">
        <f t="shared" si="3"/>
        <v>210</v>
      </c>
      <c r="I23" s="174">
        <f t="shared" si="3"/>
        <v>707</v>
      </c>
      <c r="J23" s="142">
        <v>70</v>
      </c>
      <c r="K23" s="167">
        <v>86</v>
      </c>
      <c r="L23" s="142">
        <v>70</v>
      </c>
      <c r="M23" s="166">
        <v>303</v>
      </c>
      <c r="N23" s="142">
        <v>70</v>
      </c>
      <c r="O23" s="166">
        <v>318</v>
      </c>
      <c r="P23" s="142"/>
      <c r="Q23" s="166"/>
      <c r="R23" s="120">
        <f t="shared" si="0"/>
        <v>210</v>
      </c>
      <c r="S23" s="120">
        <f t="shared" si="0"/>
        <v>707</v>
      </c>
      <c r="T23" s="120">
        <f t="shared" si="4"/>
        <v>497</v>
      </c>
      <c r="U23" s="25"/>
      <c r="V23" s="5">
        <f t="shared" si="5"/>
        <v>454.28571428571428</v>
      </c>
      <c r="W23" s="5">
        <f t="shared" si="6"/>
        <v>94.183078543311254</v>
      </c>
      <c r="X23" s="5">
        <f t="shared" si="7"/>
        <v>482.34324181366117</v>
      </c>
    </row>
    <row r="24" spans="1:24" ht="43.5" customHeight="1" x14ac:dyDescent="0.2">
      <c r="A24" s="142">
        <v>6</v>
      </c>
      <c r="B24" s="381" t="s">
        <v>641</v>
      </c>
      <c r="C24" s="382"/>
      <c r="D24" s="141" t="s">
        <v>277</v>
      </c>
      <c r="E24" s="141">
        <v>5</v>
      </c>
      <c r="F24" s="170">
        <f t="shared" si="1"/>
        <v>313012.65000000002</v>
      </c>
      <c r="G24" s="170">
        <f t="shared" si="2"/>
        <v>294804.95</v>
      </c>
      <c r="H24" s="174">
        <f t="shared" si="3"/>
        <v>380</v>
      </c>
      <c r="I24" s="174">
        <f t="shared" si="3"/>
        <v>31</v>
      </c>
      <c r="J24" s="142">
        <v>100</v>
      </c>
      <c r="K24" s="167">
        <v>12</v>
      </c>
      <c r="L24" s="142">
        <v>140</v>
      </c>
      <c r="M24" s="166">
        <v>19</v>
      </c>
      <c r="N24" s="142">
        <v>140</v>
      </c>
      <c r="O24" s="166">
        <v>0</v>
      </c>
      <c r="P24" s="142"/>
      <c r="Q24" s="166"/>
      <c r="R24" s="120">
        <f t="shared" si="0"/>
        <v>380</v>
      </c>
      <c r="S24" s="120">
        <f t="shared" si="0"/>
        <v>31</v>
      </c>
      <c r="T24" s="120">
        <f t="shared" si="4"/>
        <v>-349</v>
      </c>
      <c r="U24" s="25" t="s">
        <v>1063</v>
      </c>
      <c r="V24" s="5">
        <f t="shared" si="5"/>
        <v>0</v>
      </c>
      <c r="W24" s="5">
        <f t="shared" si="6"/>
        <v>94.183078543311254</v>
      </c>
      <c r="X24" s="5">
        <f t="shared" si="7"/>
        <v>0</v>
      </c>
    </row>
    <row r="25" spans="1:24" ht="43.5" customHeight="1" x14ac:dyDescent="0.2">
      <c r="A25" s="142">
        <v>7</v>
      </c>
      <c r="B25" s="381" t="s">
        <v>44</v>
      </c>
      <c r="C25" s="382"/>
      <c r="D25" s="141" t="s">
        <v>44</v>
      </c>
      <c r="E25" s="141">
        <v>5</v>
      </c>
      <c r="F25" s="170">
        <f t="shared" si="1"/>
        <v>313012.65000000002</v>
      </c>
      <c r="G25" s="170">
        <f t="shared" si="2"/>
        <v>294804.95</v>
      </c>
      <c r="H25" s="174">
        <f t="shared" si="3"/>
        <v>9</v>
      </c>
      <c r="I25" s="174">
        <f t="shared" si="3"/>
        <v>10</v>
      </c>
      <c r="J25" s="142">
        <v>3</v>
      </c>
      <c r="K25" s="167">
        <v>3</v>
      </c>
      <c r="L25" s="142">
        <v>3</v>
      </c>
      <c r="M25" s="166">
        <v>3</v>
      </c>
      <c r="N25" s="142">
        <v>3</v>
      </c>
      <c r="O25" s="166">
        <v>4</v>
      </c>
      <c r="P25" s="142"/>
      <c r="Q25" s="166"/>
      <c r="R25" s="120">
        <f t="shared" si="0"/>
        <v>9</v>
      </c>
      <c r="S25" s="120">
        <f t="shared" si="0"/>
        <v>10</v>
      </c>
      <c r="T25" s="120">
        <f t="shared" si="4"/>
        <v>1</v>
      </c>
      <c r="U25" s="25"/>
      <c r="V25" s="5">
        <f t="shared" si="5"/>
        <v>133.33333333333331</v>
      </c>
      <c r="W25" s="5">
        <f t="shared" si="6"/>
        <v>94.183078543311254</v>
      </c>
      <c r="X25" s="5">
        <f t="shared" si="7"/>
        <v>141.56824707319197</v>
      </c>
    </row>
    <row r="26" spans="1:24" ht="43.5" customHeight="1" x14ac:dyDescent="0.2">
      <c r="A26" s="142"/>
      <c r="B26" s="381"/>
      <c r="C26" s="382"/>
      <c r="D26" s="141"/>
      <c r="E26" s="141"/>
      <c r="F26" s="170"/>
      <c r="G26" s="170"/>
      <c r="H26" s="174">
        <f t="shared" si="3"/>
        <v>0</v>
      </c>
      <c r="I26" s="174">
        <f t="shared" si="3"/>
        <v>0</v>
      </c>
      <c r="J26" s="142"/>
      <c r="K26" s="167"/>
      <c r="L26" s="142"/>
      <c r="M26" s="166"/>
      <c r="N26" s="142"/>
      <c r="O26" s="166"/>
      <c r="P26" s="142"/>
      <c r="Q26" s="166"/>
      <c r="R26" s="120"/>
      <c r="S26" s="120"/>
      <c r="T26" s="120"/>
      <c r="U26" s="25"/>
      <c r="V26" s="5"/>
      <c r="W26" s="5"/>
      <c r="X26" s="5"/>
    </row>
    <row r="27" spans="1:24" s="1" customFormat="1" ht="36.75" customHeight="1" x14ac:dyDescent="0.2">
      <c r="A27" s="298" t="s">
        <v>24</v>
      </c>
      <c r="B27" s="299"/>
      <c r="C27" s="300"/>
      <c r="D27" s="18"/>
      <c r="E27" s="18">
        <f>SUM(E19:E26)</f>
        <v>100</v>
      </c>
      <c r="F27" s="40">
        <f>SEGUIMIENTO!D59</f>
        <v>6260253</v>
      </c>
      <c r="G27" s="40">
        <f>SEGUIMIENTO!E59</f>
        <v>5896099</v>
      </c>
      <c r="H27" s="18">
        <f t="shared" ref="H27:Q27" si="8">SUM(H19:H26)</f>
        <v>4229</v>
      </c>
      <c r="I27" s="18">
        <f t="shared" si="8"/>
        <v>3661</v>
      </c>
      <c r="J27" s="18">
        <f t="shared" si="8"/>
        <v>1423</v>
      </c>
      <c r="K27" s="18">
        <f t="shared" si="8"/>
        <v>954</v>
      </c>
      <c r="L27" s="18">
        <f t="shared" si="8"/>
        <v>1493</v>
      </c>
      <c r="M27" s="18">
        <f t="shared" si="8"/>
        <v>1486</v>
      </c>
      <c r="N27" s="18">
        <f t="shared" si="8"/>
        <v>1313</v>
      </c>
      <c r="O27" s="18">
        <f t="shared" si="8"/>
        <v>1221</v>
      </c>
      <c r="P27" s="18">
        <f t="shared" si="8"/>
        <v>0</v>
      </c>
      <c r="Q27" s="18">
        <f t="shared" si="8"/>
        <v>0</v>
      </c>
      <c r="R27" s="121">
        <f t="shared" si="0"/>
        <v>4229</v>
      </c>
      <c r="S27" s="121">
        <f t="shared" si="0"/>
        <v>3661</v>
      </c>
      <c r="T27" s="121">
        <f t="shared" si="4"/>
        <v>-568</v>
      </c>
      <c r="U27" s="121"/>
      <c r="V27" s="5">
        <f t="shared" si="5"/>
        <v>92.993145468392996</v>
      </c>
      <c r="W27" s="5">
        <f t="shared" si="6"/>
        <v>94.183078543311268</v>
      </c>
      <c r="X27" s="5">
        <f t="shared" si="7"/>
        <v>98.736574453370551</v>
      </c>
    </row>
    <row r="28" spans="1:24" s="6" customFormat="1" ht="14.25" customHeight="1" x14ac:dyDescent="0.2">
      <c r="F28" s="10"/>
    </row>
    <row r="29" spans="1:24" s="6" customFormat="1" ht="14.25" customHeight="1" x14ac:dyDescent="0.2">
      <c r="B29" s="11" t="s">
        <v>25</v>
      </c>
      <c r="F29" s="10"/>
      <c r="H29" s="6" t="s">
        <v>26</v>
      </c>
    </row>
    <row r="30" spans="1:24" x14ac:dyDescent="0.2">
      <c r="J30" s="173"/>
      <c r="K30" s="173"/>
      <c r="L30" s="173"/>
      <c r="M30" s="173"/>
      <c r="N30" s="173"/>
      <c r="O30" s="173"/>
      <c r="P30" s="173"/>
    </row>
    <row r="31" spans="1:24" x14ac:dyDescent="0.2">
      <c r="J31" s="173"/>
      <c r="K31" s="173"/>
      <c r="L31" s="173"/>
      <c r="M31" s="173"/>
      <c r="N31" s="173"/>
      <c r="O31" s="173"/>
      <c r="P31" s="173"/>
    </row>
    <row r="32" spans="1:24" x14ac:dyDescent="0.2">
      <c r="J32" s="173"/>
      <c r="K32" s="173"/>
      <c r="L32" s="173"/>
      <c r="M32" s="173"/>
      <c r="N32" s="173"/>
      <c r="O32" s="173"/>
      <c r="P32" s="173"/>
    </row>
    <row r="33" spans="1:22" x14ac:dyDescent="0.2">
      <c r="J33" s="173"/>
      <c r="K33" s="173"/>
      <c r="L33" s="173"/>
      <c r="M33" s="173"/>
      <c r="N33" s="173"/>
      <c r="O33" s="173"/>
      <c r="P33" s="173"/>
    </row>
    <row r="34" spans="1:22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50"/>
      <c r="S34" s="50"/>
      <c r="T34" s="317"/>
      <c r="U34" s="317"/>
      <c r="V34" s="6"/>
    </row>
    <row r="35" spans="1:22" x14ac:dyDescent="0.2">
      <c r="A35" s="289" t="s">
        <v>57</v>
      </c>
      <c r="B35" s="289"/>
      <c r="C35" s="289"/>
      <c r="D35" s="6"/>
      <c r="E35" s="6"/>
      <c r="F35" s="6"/>
      <c r="G35" s="6"/>
      <c r="H35" s="287" t="s">
        <v>286</v>
      </c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</row>
    <row r="36" spans="1:22" x14ac:dyDescent="0.2">
      <c r="A36" s="287" t="s">
        <v>56</v>
      </c>
      <c r="B36" s="287"/>
      <c r="C36" s="287"/>
      <c r="D36" s="6"/>
      <c r="E36" s="6"/>
      <c r="F36" s="6"/>
      <c r="G36" s="6"/>
      <c r="H36" s="287" t="s">
        <v>642</v>
      </c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</row>
  </sheetData>
  <sheetProtection sheet="1" objects="1" scenarios="1"/>
  <mergeCells count="35">
    <mergeCell ref="A6:X6"/>
    <mergeCell ref="A1:X1"/>
    <mergeCell ref="A2:X2"/>
    <mergeCell ref="A3:X3"/>
    <mergeCell ref="A4:X4"/>
    <mergeCell ref="A5:X5"/>
    <mergeCell ref="B19:C19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A36:C36"/>
    <mergeCell ref="H36:V36"/>
    <mergeCell ref="B20:C20"/>
    <mergeCell ref="B21:C21"/>
    <mergeCell ref="B22:C22"/>
    <mergeCell ref="B23:C23"/>
    <mergeCell ref="B24:C24"/>
    <mergeCell ref="B25:C25"/>
    <mergeCell ref="B26:C26"/>
    <mergeCell ref="A27:C27"/>
    <mergeCell ref="T34:U34"/>
    <mergeCell ref="A35:C35"/>
    <mergeCell ref="H35:V35"/>
  </mergeCells>
  <printOptions horizontalCentered="1"/>
  <pageMargins left="0.11811023622047245" right="0.11811023622047245" top="0.55118110236220474" bottom="0.35433070866141736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workbookViewId="0">
      <selection activeCell="O22" sqref="O22"/>
    </sheetView>
  </sheetViews>
  <sheetFormatPr baseColWidth="10" defaultRowHeight="12.75" x14ac:dyDescent="0.2"/>
  <cols>
    <col min="1" max="1" width="10.85546875" style="161" customWidth="1"/>
    <col min="2" max="2" width="6.5703125" style="161" customWidth="1"/>
    <col min="3" max="3" width="40.7109375" style="161" customWidth="1"/>
    <col min="4" max="5" width="11.42578125" style="161"/>
    <col min="6" max="6" width="12.42578125" style="161" customWidth="1"/>
    <col min="7" max="7" width="12.42578125" style="161" bestFit="1" customWidth="1"/>
    <col min="8" max="13" width="9.7109375" style="161" hidden="1" customWidth="1"/>
    <col min="14" max="15" width="9.7109375" style="161" customWidth="1"/>
    <col min="16" max="17" width="9.7109375" style="161" hidden="1" customWidth="1"/>
    <col min="18" max="20" width="9.7109375" style="161" customWidth="1"/>
    <col min="21" max="21" width="24.7109375" style="161" customWidth="1"/>
    <col min="22" max="23" width="8.85546875" style="161" customWidth="1"/>
    <col min="24" max="24" width="9.85546875" style="161" customWidth="1"/>
    <col min="25" max="16384" width="11.42578125" style="161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226</v>
      </c>
      <c r="C8" s="146" t="s">
        <v>572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7</v>
      </c>
      <c r="C9" s="146" t="s">
        <v>573</v>
      </c>
      <c r="D9" s="156"/>
      <c r="E9" s="163"/>
      <c r="F9" s="163"/>
      <c r="G9" s="163"/>
      <c r="H9" s="163"/>
      <c r="I9" s="163"/>
      <c r="J9" s="163"/>
      <c r="K9" s="163"/>
      <c r="L9" s="164"/>
      <c r="M9" s="164"/>
      <c r="N9" s="164"/>
      <c r="O9" s="164"/>
      <c r="P9" s="164"/>
      <c r="Q9" s="164"/>
    </row>
    <row r="10" spans="1:24" x14ac:dyDescent="0.2">
      <c r="A10" s="144" t="s">
        <v>464</v>
      </c>
      <c r="B10" s="145">
        <v>9</v>
      </c>
      <c r="C10" s="146" t="s">
        <v>643</v>
      </c>
      <c r="D10" s="156"/>
      <c r="E10" s="163"/>
      <c r="F10" s="163"/>
      <c r="G10" s="163"/>
      <c r="H10" s="163"/>
      <c r="I10" s="163"/>
      <c r="J10" s="163"/>
      <c r="K10" s="163"/>
      <c r="L10" s="164"/>
      <c r="M10" s="164"/>
      <c r="N10" s="164"/>
      <c r="O10" s="164"/>
      <c r="P10" s="164"/>
      <c r="Q10" s="164"/>
    </row>
    <row r="11" spans="1:24" x14ac:dyDescent="0.2">
      <c r="A11" s="144" t="s">
        <v>6</v>
      </c>
      <c r="B11" s="148">
        <v>19</v>
      </c>
      <c r="C11" s="146" t="s">
        <v>575</v>
      </c>
      <c r="D11" s="156"/>
      <c r="E11" s="163"/>
      <c r="F11" s="163"/>
      <c r="G11" s="163"/>
      <c r="H11" s="163"/>
      <c r="I11" s="163"/>
      <c r="J11" s="163"/>
      <c r="K11" s="163"/>
      <c r="L11" s="164"/>
      <c r="M11" s="164"/>
      <c r="N11" s="164"/>
      <c r="O11" s="164"/>
      <c r="P11" s="164"/>
      <c r="Q11" s="164"/>
    </row>
    <row r="12" spans="1:24" x14ac:dyDescent="0.2">
      <c r="A12" s="144" t="s">
        <v>450</v>
      </c>
      <c r="B12" s="145">
        <v>2</v>
      </c>
      <c r="C12" s="146" t="s">
        <v>644</v>
      </c>
      <c r="D12" s="156"/>
      <c r="E12" s="163"/>
      <c r="F12" s="163"/>
      <c r="G12" s="163"/>
      <c r="H12" s="163"/>
      <c r="I12" s="163"/>
      <c r="J12" s="163"/>
      <c r="K12" s="163"/>
      <c r="L12" s="164"/>
      <c r="M12" s="164"/>
      <c r="N12" s="164"/>
      <c r="O12" s="164"/>
      <c r="P12" s="164"/>
      <c r="Q12" s="164"/>
    </row>
    <row r="13" spans="1:24" x14ac:dyDescent="0.2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4"/>
      <c r="M13" s="164"/>
      <c r="N13" s="164"/>
      <c r="O13" s="164"/>
      <c r="P13" s="164"/>
      <c r="Q13" s="164"/>
    </row>
    <row r="14" spans="1:24" x14ac:dyDescent="0.2">
      <c r="A14" s="388" t="s">
        <v>3</v>
      </c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</row>
    <row r="15" spans="1:24" ht="27" customHeight="1" x14ac:dyDescent="0.2">
      <c r="A15" s="389" t="s">
        <v>645</v>
      </c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</row>
    <row r="16" spans="1:24" x14ac:dyDescent="0.2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2.5" customHeight="1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5" customHeight="1" x14ac:dyDescent="0.2">
      <c r="A19" s="142">
        <v>1</v>
      </c>
      <c r="B19" s="381" t="s">
        <v>646</v>
      </c>
      <c r="C19" s="382"/>
      <c r="D19" s="141" t="s">
        <v>647</v>
      </c>
      <c r="E19" s="141">
        <v>85</v>
      </c>
      <c r="F19" s="170">
        <f>$F$24*E19/100</f>
        <v>1643418.05</v>
      </c>
      <c r="G19" s="170">
        <f>$G$24*E19/100</f>
        <v>1593914.05</v>
      </c>
      <c r="H19" s="174">
        <f>J19+L19+N19+P19</f>
        <v>410</v>
      </c>
      <c r="I19" s="166">
        <f>K19+M19+O19+Q19</f>
        <v>563</v>
      </c>
      <c r="J19" s="142">
        <v>120</v>
      </c>
      <c r="K19" s="167">
        <v>201</v>
      </c>
      <c r="L19" s="142">
        <v>150</v>
      </c>
      <c r="M19" s="166">
        <v>195</v>
      </c>
      <c r="N19" s="142">
        <v>140</v>
      </c>
      <c r="O19" s="166">
        <v>167</v>
      </c>
      <c r="P19" s="142"/>
      <c r="Q19" s="166"/>
      <c r="R19" s="120">
        <f t="shared" ref="R19:S24" si="0">J19+L19+N19+P19</f>
        <v>410</v>
      </c>
      <c r="S19" s="120">
        <f t="shared" si="0"/>
        <v>563</v>
      </c>
      <c r="T19" s="120">
        <f>S19-R19</f>
        <v>153</v>
      </c>
      <c r="U19" s="7"/>
      <c r="V19" s="5">
        <f>O19/N19*100</f>
        <v>119.28571428571428</v>
      </c>
      <c r="W19" s="5">
        <f>G19/F19*100</f>
        <v>96.987741494016092</v>
      </c>
      <c r="X19" s="5">
        <f>V19/W19*100</f>
        <v>122.99050627245909</v>
      </c>
    </row>
    <row r="20" spans="1:24" ht="45" customHeight="1" x14ac:dyDescent="0.2">
      <c r="A20" s="142">
        <v>2</v>
      </c>
      <c r="B20" s="381" t="s">
        <v>648</v>
      </c>
      <c r="C20" s="382"/>
      <c r="D20" s="141" t="s">
        <v>44</v>
      </c>
      <c r="E20" s="141">
        <v>10</v>
      </c>
      <c r="F20" s="170">
        <f>$F$24*E20/100</f>
        <v>193343.3</v>
      </c>
      <c r="G20" s="170">
        <f>$G$24*E20/100</f>
        <v>187519.3</v>
      </c>
      <c r="H20" s="174">
        <f t="shared" ref="H20:I23" si="1">J20+L20+N20+P20</f>
        <v>9</v>
      </c>
      <c r="I20" s="166">
        <f t="shared" si="1"/>
        <v>10</v>
      </c>
      <c r="J20" s="142">
        <v>3</v>
      </c>
      <c r="K20" s="167">
        <v>3</v>
      </c>
      <c r="L20" s="142">
        <v>3</v>
      </c>
      <c r="M20" s="166">
        <v>3</v>
      </c>
      <c r="N20" s="142">
        <v>3</v>
      </c>
      <c r="O20" s="166">
        <v>4</v>
      </c>
      <c r="P20" s="142"/>
      <c r="Q20" s="166"/>
      <c r="R20" s="120">
        <f t="shared" si="0"/>
        <v>9</v>
      </c>
      <c r="S20" s="120">
        <f t="shared" si="0"/>
        <v>10</v>
      </c>
      <c r="T20" s="120">
        <f>S20-R20</f>
        <v>1</v>
      </c>
      <c r="U20" s="7"/>
      <c r="V20" s="5">
        <f>O20/N20*100</f>
        <v>133.33333333333331</v>
      </c>
      <c r="W20" s="5">
        <f>G20/F20*100</f>
        <v>96.987741494016092</v>
      </c>
      <c r="X20" s="5">
        <f>V20/W20*100</f>
        <v>137.47441818877664</v>
      </c>
    </row>
    <row r="21" spans="1:24" ht="45" customHeight="1" x14ac:dyDescent="0.2">
      <c r="A21" s="142">
        <v>3</v>
      </c>
      <c r="B21" s="381" t="s">
        <v>649</v>
      </c>
      <c r="C21" s="382"/>
      <c r="D21" s="141" t="s">
        <v>44</v>
      </c>
      <c r="E21" s="141">
        <v>5</v>
      </c>
      <c r="F21" s="170">
        <f>$F$24*E21/100</f>
        <v>96671.65</v>
      </c>
      <c r="G21" s="170">
        <f>$G$24*E21/100</f>
        <v>93759.65</v>
      </c>
      <c r="H21" s="174">
        <f t="shared" si="1"/>
        <v>9</v>
      </c>
      <c r="I21" s="166">
        <f t="shared" si="1"/>
        <v>10</v>
      </c>
      <c r="J21" s="142">
        <v>3</v>
      </c>
      <c r="K21" s="167">
        <v>3</v>
      </c>
      <c r="L21" s="142">
        <v>3</v>
      </c>
      <c r="M21" s="166">
        <v>3</v>
      </c>
      <c r="N21" s="142">
        <v>3</v>
      </c>
      <c r="O21" s="166">
        <v>4</v>
      </c>
      <c r="P21" s="142"/>
      <c r="Q21" s="166"/>
      <c r="R21" s="120">
        <f t="shared" si="0"/>
        <v>9</v>
      </c>
      <c r="S21" s="120">
        <f t="shared" si="0"/>
        <v>10</v>
      </c>
      <c r="T21" s="120">
        <f>S21-R21</f>
        <v>1</v>
      </c>
      <c r="U21" s="7"/>
      <c r="V21" s="5">
        <f>O21/N21*100</f>
        <v>133.33333333333331</v>
      </c>
      <c r="W21" s="5">
        <f>G21/F21*100</f>
        <v>96.987741494016092</v>
      </c>
      <c r="X21" s="5">
        <f>V21/W21*100</f>
        <v>137.47441818877664</v>
      </c>
    </row>
    <row r="22" spans="1:24" ht="45" customHeight="1" x14ac:dyDescent="0.2">
      <c r="A22" s="142"/>
      <c r="B22" s="381"/>
      <c r="C22" s="382"/>
      <c r="D22" s="141"/>
      <c r="E22" s="141"/>
      <c r="F22" s="170"/>
      <c r="G22" s="204"/>
      <c r="H22" s="174">
        <f t="shared" si="1"/>
        <v>0</v>
      </c>
      <c r="I22" s="174">
        <f t="shared" si="1"/>
        <v>0</v>
      </c>
      <c r="J22" s="142"/>
      <c r="K22" s="167"/>
      <c r="L22" s="142"/>
      <c r="M22" s="166"/>
      <c r="N22" s="142"/>
      <c r="O22" s="166"/>
      <c r="P22" s="142"/>
      <c r="Q22" s="166"/>
      <c r="R22" s="120"/>
      <c r="S22" s="120"/>
      <c r="T22" s="120"/>
      <c r="U22" s="7"/>
      <c r="V22" s="5"/>
      <c r="W22" s="5"/>
      <c r="X22" s="5"/>
    </row>
    <row r="23" spans="1:24" ht="45" customHeight="1" x14ac:dyDescent="0.2">
      <c r="A23" s="142"/>
      <c r="B23" s="381"/>
      <c r="C23" s="382"/>
      <c r="D23" s="141"/>
      <c r="E23" s="141"/>
      <c r="F23" s="170"/>
      <c r="G23" s="204"/>
      <c r="H23" s="174">
        <f t="shared" si="1"/>
        <v>0</v>
      </c>
      <c r="I23" s="174">
        <f t="shared" si="1"/>
        <v>0</v>
      </c>
      <c r="J23" s="142"/>
      <c r="K23" s="167"/>
      <c r="L23" s="142"/>
      <c r="M23" s="166"/>
      <c r="N23" s="142"/>
      <c r="O23" s="166"/>
      <c r="P23" s="142"/>
      <c r="Q23" s="166"/>
      <c r="R23" s="120"/>
      <c r="S23" s="120"/>
      <c r="T23" s="120"/>
      <c r="U23" s="7"/>
      <c r="V23" s="5"/>
      <c r="W23" s="5"/>
      <c r="X23" s="5"/>
    </row>
    <row r="24" spans="1:24" s="1" customFormat="1" ht="36.75" customHeight="1" x14ac:dyDescent="0.2">
      <c r="A24" s="298" t="s">
        <v>24</v>
      </c>
      <c r="B24" s="299"/>
      <c r="C24" s="300"/>
      <c r="D24" s="18"/>
      <c r="E24" s="18">
        <f>SUM(E19:E23)</f>
        <v>100</v>
      </c>
      <c r="F24" s="19">
        <f>SEGUIMIENTO!D60</f>
        <v>1933433</v>
      </c>
      <c r="G24" s="19">
        <f>SEGUIMIENTO!E60</f>
        <v>1875193</v>
      </c>
      <c r="H24" s="18">
        <f t="shared" ref="H24:Q24" si="2">SUM(H19:H23)</f>
        <v>428</v>
      </c>
      <c r="I24" s="18">
        <f t="shared" si="2"/>
        <v>583</v>
      </c>
      <c r="J24" s="18">
        <f t="shared" si="2"/>
        <v>126</v>
      </c>
      <c r="K24" s="18">
        <f t="shared" si="2"/>
        <v>207</v>
      </c>
      <c r="L24" s="18">
        <f t="shared" si="2"/>
        <v>156</v>
      </c>
      <c r="M24" s="18">
        <f t="shared" si="2"/>
        <v>201</v>
      </c>
      <c r="N24" s="18">
        <f t="shared" si="2"/>
        <v>146</v>
      </c>
      <c r="O24" s="18">
        <f t="shared" si="2"/>
        <v>175</v>
      </c>
      <c r="P24" s="18">
        <f t="shared" si="2"/>
        <v>0</v>
      </c>
      <c r="Q24" s="18">
        <f t="shared" si="2"/>
        <v>0</v>
      </c>
      <c r="R24" s="121">
        <f t="shared" si="0"/>
        <v>428</v>
      </c>
      <c r="S24" s="121">
        <f t="shared" si="0"/>
        <v>583</v>
      </c>
      <c r="T24" s="121">
        <f>S24-R24</f>
        <v>155</v>
      </c>
      <c r="U24" s="121"/>
      <c r="V24" s="5">
        <f>O24/N24*100</f>
        <v>119.86301369863013</v>
      </c>
      <c r="W24" s="5">
        <f>G24/F24*100</f>
        <v>96.987741494016092</v>
      </c>
      <c r="X24" s="5">
        <f>V24/W24*100</f>
        <v>123.58573552929406</v>
      </c>
    </row>
    <row r="25" spans="1:24" s="6" customFormat="1" ht="14.25" customHeight="1" x14ac:dyDescent="0.2">
      <c r="F25" s="10"/>
    </row>
    <row r="26" spans="1:24" s="6" customFormat="1" ht="14.25" customHeight="1" x14ac:dyDescent="0.2">
      <c r="B26" s="11" t="s">
        <v>25</v>
      </c>
      <c r="F26" s="10"/>
      <c r="H26" s="6" t="s">
        <v>26</v>
      </c>
    </row>
    <row r="31" spans="1:2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50"/>
      <c r="S31" s="50"/>
      <c r="T31" s="317"/>
      <c r="U31" s="317"/>
      <c r="V31" s="6"/>
    </row>
    <row r="32" spans="1:24" x14ac:dyDescent="0.2">
      <c r="A32" s="289" t="s">
        <v>57</v>
      </c>
      <c r="B32" s="289"/>
      <c r="C32" s="289"/>
      <c r="D32" s="6"/>
      <c r="E32" s="6"/>
      <c r="F32" s="6"/>
      <c r="G32" s="6"/>
      <c r="H32" s="287" t="s">
        <v>286</v>
      </c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</row>
    <row r="33" spans="1:22" x14ac:dyDescent="0.2">
      <c r="A33" s="287" t="s">
        <v>56</v>
      </c>
      <c r="B33" s="287"/>
      <c r="C33" s="287"/>
      <c r="D33" s="6"/>
      <c r="E33" s="6"/>
      <c r="F33" s="6"/>
      <c r="G33" s="6"/>
      <c r="H33" s="287" t="s">
        <v>116</v>
      </c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</row>
  </sheetData>
  <sheetProtection sheet="1" objects="1" scenarios="1"/>
  <mergeCells count="32">
    <mergeCell ref="A6:X6"/>
    <mergeCell ref="A1:X1"/>
    <mergeCell ref="A2:X2"/>
    <mergeCell ref="A3:X3"/>
    <mergeCell ref="A4:X4"/>
    <mergeCell ref="A5:X5"/>
    <mergeCell ref="B19:C19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A32:C32"/>
    <mergeCell ref="H32:V32"/>
    <mergeCell ref="A33:C33"/>
    <mergeCell ref="H33:V33"/>
    <mergeCell ref="B20:C20"/>
    <mergeCell ref="B21:C21"/>
    <mergeCell ref="B22:C22"/>
    <mergeCell ref="B23:C23"/>
    <mergeCell ref="A24:C24"/>
    <mergeCell ref="T31:U31"/>
  </mergeCells>
  <printOptions horizontalCentered="1"/>
  <pageMargins left="0.11811023622047245" right="0.11811023622047245" top="0.74803149606299213" bottom="0.74803149606299213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A2" workbookViewId="0">
      <selection activeCell="U18" sqref="U18:U25"/>
    </sheetView>
  </sheetViews>
  <sheetFormatPr baseColWidth="10" defaultRowHeight="12.75" x14ac:dyDescent="0.2"/>
  <cols>
    <col min="1" max="1" width="10.5703125" style="36" customWidth="1"/>
    <col min="2" max="2" width="6.5703125" style="36" customWidth="1"/>
    <col min="3" max="3" width="40.7109375" style="36" customWidth="1"/>
    <col min="4" max="5" width="11.42578125" style="36"/>
    <col min="6" max="6" width="14.42578125" style="36" customWidth="1"/>
    <col min="7" max="7" width="12.42578125" style="36" bestFit="1" customWidth="1"/>
    <col min="8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4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650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222</v>
      </c>
      <c r="C8" s="146" t="s">
        <v>651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8</v>
      </c>
      <c r="C9" s="146" t="s">
        <v>652</v>
      </c>
      <c r="D9" s="156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144" t="s">
        <v>464</v>
      </c>
      <c r="B10" s="145">
        <v>1</v>
      </c>
      <c r="C10" s="146" t="s">
        <v>653</v>
      </c>
      <c r="D10" s="156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144" t="s">
        <v>6</v>
      </c>
      <c r="B11" s="148">
        <v>17</v>
      </c>
      <c r="C11" s="146" t="s">
        <v>654</v>
      </c>
      <c r="D11" s="156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44" t="s">
        <v>450</v>
      </c>
      <c r="B12" s="145">
        <v>1</v>
      </c>
      <c r="C12" s="146" t="s">
        <v>655</v>
      </c>
      <c r="D12" s="156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50.25" customHeight="1" x14ac:dyDescent="0.2">
      <c r="A15" s="292" t="s">
        <v>656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ht="12.75" customHeight="1" x14ac:dyDescent="0.2">
      <c r="A16" s="290" t="s">
        <v>4</v>
      </c>
      <c r="B16" s="306"/>
      <c r="C16" s="291"/>
      <c r="D16" s="293" t="s">
        <v>7</v>
      </c>
      <c r="E16" s="293" t="s">
        <v>17</v>
      </c>
      <c r="F16" s="301" t="s">
        <v>18</v>
      </c>
      <c r="G16" s="302"/>
      <c r="H16" s="301" t="s">
        <v>19</v>
      </c>
      <c r="I16" s="302"/>
      <c r="J16" s="290" t="s">
        <v>13</v>
      </c>
      <c r="K16" s="291"/>
      <c r="L16" s="290" t="s">
        <v>9</v>
      </c>
      <c r="M16" s="291"/>
      <c r="N16" s="290" t="s">
        <v>12</v>
      </c>
      <c r="O16" s="291"/>
      <c r="P16" s="290" t="s">
        <v>14</v>
      </c>
      <c r="Q16" s="291"/>
      <c r="R16" s="288" t="s">
        <v>27</v>
      </c>
      <c r="S16" s="288"/>
      <c r="T16" s="288"/>
      <c r="U16" s="311" t="s">
        <v>28</v>
      </c>
      <c r="V16" s="301" t="s">
        <v>30</v>
      </c>
      <c r="W16" s="305"/>
      <c r="X16" s="302"/>
    </row>
    <row r="17" spans="1:24" ht="24" x14ac:dyDescent="0.2">
      <c r="A17" s="2" t="s">
        <v>16</v>
      </c>
      <c r="B17" s="288" t="s">
        <v>5</v>
      </c>
      <c r="C17" s="288"/>
      <c r="D17" s="294"/>
      <c r="E17" s="294"/>
      <c r="F17" s="8" t="s">
        <v>20</v>
      </c>
      <c r="G17" s="8" t="s">
        <v>21</v>
      </c>
      <c r="H17" s="8" t="s">
        <v>22</v>
      </c>
      <c r="I17" s="8" t="s">
        <v>23</v>
      </c>
      <c r="J17" s="3" t="s">
        <v>10</v>
      </c>
      <c r="K17" s="3" t="s">
        <v>11</v>
      </c>
      <c r="L17" s="3" t="s">
        <v>10</v>
      </c>
      <c r="M17" s="3" t="s">
        <v>11</v>
      </c>
      <c r="N17" s="3" t="s">
        <v>10</v>
      </c>
      <c r="O17" s="3" t="s">
        <v>11</v>
      </c>
      <c r="P17" s="3" t="s">
        <v>10</v>
      </c>
      <c r="Q17" s="3" t="s">
        <v>11</v>
      </c>
      <c r="R17" s="3" t="s">
        <v>10</v>
      </c>
      <c r="S17" s="3" t="s">
        <v>11</v>
      </c>
      <c r="T17" s="3" t="s">
        <v>29</v>
      </c>
      <c r="U17" s="311"/>
      <c r="V17" s="8" t="s">
        <v>31</v>
      </c>
      <c r="W17" s="8" t="s">
        <v>32</v>
      </c>
      <c r="X17" s="8" t="s">
        <v>33</v>
      </c>
    </row>
    <row r="18" spans="1:24" ht="57.75" customHeight="1" x14ac:dyDescent="0.2">
      <c r="A18" s="9">
        <v>1</v>
      </c>
      <c r="B18" s="386" t="s">
        <v>657</v>
      </c>
      <c r="C18" s="387"/>
      <c r="D18" s="49" t="s">
        <v>89</v>
      </c>
      <c r="E18" s="18">
        <v>20</v>
      </c>
      <c r="F18" s="17">
        <f>$F$26*E18/100</f>
        <v>727812.6</v>
      </c>
      <c r="G18" s="17">
        <f>$G$26*E18/100</f>
        <v>687993.6</v>
      </c>
      <c r="H18" s="121">
        <f>J18+L18+N18+P18</f>
        <v>24</v>
      </c>
      <c r="I18" s="121">
        <f>K18+M18+O18+Q18</f>
        <v>24</v>
      </c>
      <c r="J18" s="9">
        <v>8</v>
      </c>
      <c r="K18" s="38">
        <v>8</v>
      </c>
      <c r="L18" s="9">
        <v>8</v>
      </c>
      <c r="M18" s="5">
        <v>8</v>
      </c>
      <c r="N18" s="9">
        <v>8</v>
      </c>
      <c r="O18" s="5">
        <v>8</v>
      </c>
      <c r="P18" s="9"/>
      <c r="Q18" s="5"/>
      <c r="R18" s="120">
        <f t="shared" ref="R18:S25" si="0">J18+L18+N18+P18</f>
        <v>24</v>
      </c>
      <c r="S18" s="120">
        <f t="shared" si="0"/>
        <v>24</v>
      </c>
      <c r="T18" s="120">
        <f>S18-R18</f>
        <v>0</v>
      </c>
      <c r="U18" s="7"/>
      <c r="V18" s="5">
        <f>O18/N18*100</f>
        <v>100</v>
      </c>
      <c r="W18" s="5">
        <f>G18/F18*100</f>
        <v>94.528948798083462</v>
      </c>
      <c r="X18" s="5">
        <f>V18/W18*100</f>
        <v>105.78769918789943</v>
      </c>
    </row>
    <row r="19" spans="1:24" ht="57" customHeight="1" x14ac:dyDescent="0.2">
      <c r="A19" s="9">
        <v>2</v>
      </c>
      <c r="B19" s="386" t="s">
        <v>658</v>
      </c>
      <c r="C19" s="387"/>
      <c r="D19" s="49" t="s">
        <v>89</v>
      </c>
      <c r="E19" s="18">
        <v>20</v>
      </c>
      <c r="F19" s="17">
        <f t="shared" ref="F19:F25" si="1">$F$26*E19/100</f>
        <v>727812.6</v>
      </c>
      <c r="G19" s="17">
        <f t="shared" ref="G19:G25" si="2">$G$26*E19/100</f>
        <v>687993.6</v>
      </c>
      <c r="H19" s="121">
        <f t="shared" ref="H19:I25" si="3">J19+L19+N19+P19</f>
        <v>18</v>
      </c>
      <c r="I19" s="121">
        <f t="shared" si="3"/>
        <v>16</v>
      </c>
      <c r="J19" s="9">
        <v>6</v>
      </c>
      <c r="K19" s="38">
        <v>5</v>
      </c>
      <c r="L19" s="9">
        <v>6</v>
      </c>
      <c r="M19" s="5">
        <v>5</v>
      </c>
      <c r="N19" s="9">
        <v>6</v>
      </c>
      <c r="O19" s="5">
        <v>6</v>
      </c>
      <c r="P19" s="9"/>
      <c r="Q19" s="5"/>
      <c r="R19" s="120">
        <f t="shared" si="0"/>
        <v>18</v>
      </c>
      <c r="S19" s="120">
        <f t="shared" si="0"/>
        <v>16</v>
      </c>
      <c r="T19" s="120">
        <f t="shared" ref="T19:T25" si="4">S19-R19</f>
        <v>-2</v>
      </c>
      <c r="U19" s="7"/>
      <c r="V19" s="5">
        <f t="shared" ref="V19:V26" si="5">O19/N19*100</f>
        <v>100</v>
      </c>
      <c r="W19" s="5">
        <f t="shared" ref="W19:W26" si="6">G19/F19*100</f>
        <v>94.528948798083462</v>
      </c>
      <c r="X19" s="5">
        <f t="shared" ref="X19:X26" si="7">V19/W19*100</f>
        <v>105.78769918789943</v>
      </c>
    </row>
    <row r="20" spans="1:24" ht="80.25" customHeight="1" x14ac:dyDescent="0.2">
      <c r="A20" s="9">
        <v>3</v>
      </c>
      <c r="B20" s="386" t="s">
        <v>659</v>
      </c>
      <c r="C20" s="387"/>
      <c r="D20" s="49" t="s">
        <v>89</v>
      </c>
      <c r="E20" s="18">
        <v>15</v>
      </c>
      <c r="F20" s="17">
        <f t="shared" si="1"/>
        <v>545859.44999999995</v>
      </c>
      <c r="G20" s="17">
        <f t="shared" si="2"/>
        <v>515995.2</v>
      </c>
      <c r="H20" s="121">
        <f t="shared" si="3"/>
        <v>270</v>
      </c>
      <c r="I20" s="121">
        <f t="shared" si="3"/>
        <v>265</v>
      </c>
      <c r="J20" s="9">
        <v>90</v>
      </c>
      <c r="K20" s="38">
        <v>85</v>
      </c>
      <c r="L20" s="9">
        <v>90</v>
      </c>
      <c r="M20" s="5">
        <v>100</v>
      </c>
      <c r="N20" s="9">
        <v>90</v>
      </c>
      <c r="O20" s="5">
        <v>80</v>
      </c>
      <c r="P20" s="9"/>
      <c r="Q20" s="5"/>
      <c r="R20" s="120">
        <f t="shared" si="0"/>
        <v>270</v>
      </c>
      <c r="S20" s="120">
        <f t="shared" si="0"/>
        <v>265</v>
      </c>
      <c r="T20" s="120">
        <f t="shared" si="4"/>
        <v>-5</v>
      </c>
      <c r="U20" s="206" t="s">
        <v>1092</v>
      </c>
      <c r="V20" s="5">
        <f t="shared" si="5"/>
        <v>88.888888888888886</v>
      </c>
      <c r="W20" s="5">
        <f t="shared" si="6"/>
        <v>94.528948798083462</v>
      </c>
      <c r="X20" s="5">
        <f t="shared" si="7"/>
        <v>94.033510389243929</v>
      </c>
    </row>
    <row r="21" spans="1:24" ht="63.75" customHeight="1" x14ac:dyDescent="0.2">
      <c r="A21" s="9">
        <v>4</v>
      </c>
      <c r="B21" s="386" t="s">
        <v>660</v>
      </c>
      <c r="C21" s="387"/>
      <c r="D21" s="49" t="s">
        <v>143</v>
      </c>
      <c r="E21" s="18">
        <v>10</v>
      </c>
      <c r="F21" s="17">
        <f t="shared" si="1"/>
        <v>363906.3</v>
      </c>
      <c r="G21" s="17">
        <f t="shared" si="2"/>
        <v>343996.8</v>
      </c>
      <c r="H21" s="121">
        <f t="shared" si="3"/>
        <v>2</v>
      </c>
      <c r="I21" s="121">
        <f t="shared" si="3"/>
        <v>2</v>
      </c>
      <c r="J21" s="9">
        <v>0</v>
      </c>
      <c r="K21" s="38">
        <v>0</v>
      </c>
      <c r="L21" s="9">
        <v>1</v>
      </c>
      <c r="M21" s="5">
        <v>2</v>
      </c>
      <c r="N21" s="9">
        <v>1</v>
      </c>
      <c r="O21" s="5">
        <v>0</v>
      </c>
      <c r="P21" s="9"/>
      <c r="Q21" s="5"/>
      <c r="R21" s="120">
        <f t="shared" si="0"/>
        <v>2</v>
      </c>
      <c r="S21" s="120">
        <f t="shared" si="0"/>
        <v>2</v>
      </c>
      <c r="T21" s="120">
        <f t="shared" si="4"/>
        <v>0</v>
      </c>
      <c r="U21" s="206" t="s">
        <v>1093</v>
      </c>
      <c r="V21" s="5">
        <f t="shared" si="5"/>
        <v>0</v>
      </c>
      <c r="W21" s="5">
        <f t="shared" si="6"/>
        <v>94.528948798083462</v>
      </c>
      <c r="X21" s="5">
        <f t="shared" si="7"/>
        <v>0</v>
      </c>
    </row>
    <row r="22" spans="1:24" ht="51.75" customHeight="1" x14ac:dyDescent="0.2">
      <c r="A22" s="9">
        <v>5</v>
      </c>
      <c r="B22" s="386" t="s">
        <v>661</v>
      </c>
      <c r="C22" s="387"/>
      <c r="D22" s="49" t="s">
        <v>143</v>
      </c>
      <c r="E22" s="18">
        <v>5</v>
      </c>
      <c r="F22" s="17">
        <f t="shared" si="1"/>
        <v>181953.15</v>
      </c>
      <c r="G22" s="17">
        <f t="shared" si="2"/>
        <v>171998.4</v>
      </c>
      <c r="H22" s="121">
        <f t="shared" si="3"/>
        <v>3</v>
      </c>
      <c r="I22" s="121">
        <f t="shared" si="3"/>
        <v>4</v>
      </c>
      <c r="J22" s="9">
        <v>1</v>
      </c>
      <c r="K22" s="38">
        <v>1</v>
      </c>
      <c r="L22" s="9">
        <v>1</v>
      </c>
      <c r="M22" s="5">
        <v>2</v>
      </c>
      <c r="N22" s="9">
        <v>1</v>
      </c>
      <c r="O22" s="5">
        <v>1</v>
      </c>
      <c r="P22" s="9"/>
      <c r="Q22" s="5"/>
      <c r="R22" s="120">
        <f t="shared" si="0"/>
        <v>3</v>
      </c>
      <c r="S22" s="120">
        <f t="shared" si="0"/>
        <v>4</v>
      </c>
      <c r="T22" s="120">
        <f t="shared" si="4"/>
        <v>1</v>
      </c>
      <c r="U22" s="7"/>
      <c r="V22" s="5">
        <f t="shared" si="5"/>
        <v>100</v>
      </c>
      <c r="W22" s="5">
        <f t="shared" si="6"/>
        <v>94.528948798083462</v>
      </c>
      <c r="X22" s="5">
        <f t="shared" si="7"/>
        <v>105.78769918789943</v>
      </c>
    </row>
    <row r="23" spans="1:24" ht="57.75" customHeight="1" x14ac:dyDescent="0.2">
      <c r="A23" s="9">
        <v>6</v>
      </c>
      <c r="B23" s="386" t="s">
        <v>662</v>
      </c>
      <c r="C23" s="387"/>
      <c r="D23" s="49" t="s">
        <v>663</v>
      </c>
      <c r="E23" s="18">
        <v>10</v>
      </c>
      <c r="F23" s="17">
        <f t="shared" si="1"/>
        <v>363906.3</v>
      </c>
      <c r="G23" s="17">
        <f t="shared" si="2"/>
        <v>343996.8</v>
      </c>
      <c r="H23" s="121">
        <f t="shared" si="3"/>
        <v>30</v>
      </c>
      <c r="I23" s="121">
        <f t="shared" si="3"/>
        <v>30</v>
      </c>
      <c r="J23" s="9">
        <v>10</v>
      </c>
      <c r="K23" s="38">
        <v>10</v>
      </c>
      <c r="L23" s="9">
        <v>10</v>
      </c>
      <c r="M23" s="5">
        <v>10</v>
      </c>
      <c r="N23" s="9">
        <v>10</v>
      </c>
      <c r="O23" s="5">
        <v>10</v>
      </c>
      <c r="P23" s="9"/>
      <c r="Q23" s="5"/>
      <c r="R23" s="120">
        <f t="shared" si="0"/>
        <v>30</v>
      </c>
      <c r="S23" s="120">
        <f t="shared" si="0"/>
        <v>30</v>
      </c>
      <c r="T23" s="120">
        <f t="shared" si="4"/>
        <v>0</v>
      </c>
      <c r="U23" s="7"/>
      <c r="V23" s="5">
        <f t="shared" si="5"/>
        <v>100</v>
      </c>
      <c r="W23" s="5">
        <f t="shared" si="6"/>
        <v>94.528948798083462</v>
      </c>
      <c r="X23" s="5">
        <f t="shared" si="7"/>
        <v>105.78769918789943</v>
      </c>
    </row>
    <row r="24" spans="1:24" ht="47.25" customHeight="1" x14ac:dyDescent="0.2">
      <c r="A24" s="9">
        <v>7</v>
      </c>
      <c r="B24" s="386" t="s">
        <v>664</v>
      </c>
      <c r="C24" s="387"/>
      <c r="D24" s="49" t="s">
        <v>236</v>
      </c>
      <c r="E24" s="18">
        <v>5</v>
      </c>
      <c r="F24" s="17">
        <f t="shared" si="1"/>
        <v>181953.15</v>
      </c>
      <c r="G24" s="17">
        <f t="shared" si="2"/>
        <v>171998.4</v>
      </c>
      <c r="H24" s="121">
        <f t="shared" si="3"/>
        <v>10</v>
      </c>
      <c r="I24" s="121">
        <f t="shared" si="3"/>
        <v>20</v>
      </c>
      <c r="J24" s="9">
        <v>0</v>
      </c>
      <c r="K24" s="38">
        <v>4</v>
      </c>
      <c r="L24" s="9">
        <v>5</v>
      </c>
      <c r="M24" s="5">
        <v>14</v>
      </c>
      <c r="N24" s="9">
        <v>5</v>
      </c>
      <c r="O24" s="5">
        <v>2</v>
      </c>
      <c r="P24" s="9"/>
      <c r="Q24" s="5"/>
      <c r="R24" s="120">
        <f t="shared" si="0"/>
        <v>10</v>
      </c>
      <c r="S24" s="120">
        <f t="shared" si="0"/>
        <v>20</v>
      </c>
      <c r="T24" s="120">
        <f t="shared" si="4"/>
        <v>10</v>
      </c>
      <c r="U24" s="206" t="s">
        <v>1094</v>
      </c>
      <c r="V24" s="5">
        <f t="shared" si="5"/>
        <v>40</v>
      </c>
      <c r="W24" s="5">
        <f t="shared" si="6"/>
        <v>94.528948798083462</v>
      </c>
      <c r="X24" s="5">
        <f t="shared" si="7"/>
        <v>42.315079675159765</v>
      </c>
    </row>
    <row r="25" spans="1:24" ht="57" customHeight="1" x14ac:dyDescent="0.2">
      <c r="A25" s="9">
        <v>8</v>
      </c>
      <c r="B25" s="386" t="s">
        <v>665</v>
      </c>
      <c r="C25" s="387"/>
      <c r="D25" s="49" t="s">
        <v>666</v>
      </c>
      <c r="E25" s="18">
        <v>15</v>
      </c>
      <c r="F25" s="17">
        <f t="shared" si="1"/>
        <v>545859.44999999995</v>
      </c>
      <c r="G25" s="17">
        <f t="shared" si="2"/>
        <v>515995.2</v>
      </c>
      <c r="H25" s="121">
        <f t="shared" si="3"/>
        <v>12</v>
      </c>
      <c r="I25" s="121">
        <f t="shared" si="3"/>
        <v>12</v>
      </c>
      <c r="J25" s="9">
        <v>4</v>
      </c>
      <c r="K25" s="38">
        <v>4</v>
      </c>
      <c r="L25" s="9">
        <v>4</v>
      </c>
      <c r="M25" s="5">
        <v>4</v>
      </c>
      <c r="N25" s="9">
        <v>4</v>
      </c>
      <c r="O25" s="5">
        <v>4</v>
      </c>
      <c r="P25" s="9"/>
      <c r="Q25" s="5"/>
      <c r="R25" s="120">
        <f t="shared" si="0"/>
        <v>12</v>
      </c>
      <c r="S25" s="120">
        <f t="shared" si="0"/>
        <v>12</v>
      </c>
      <c r="T25" s="120">
        <f t="shared" si="4"/>
        <v>0</v>
      </c>
      <c r="U25" s="38"/>
      <c r="V25" s="5">
        <f t="shared" si="5"/>
        <v>100</v>
      </c>
      <c r="W25" s="5">
        <f t="shared" si="6"/>
        <v>94.528948798083462</v>
      </c>
      <c r="X25" s="5">
        <f t="shared" si="7"/>
        <v>105.78769918789943</v>
      </c>
    </row>
    <row r="26" spans="1:24" s="1" customFormat="1" ht="30" customHeight="1" x14ac:dyDescent="0.2">
      <c r="A26" s="298" t="s">
        <v>24</v>
      </c>
      <c r="B26" s="299"/>
      <c r="C26" s="300"/>
      <c r="D26" s="18"/>
      <c r="E26" s="18">
        <f>SUM(E18:E25)</f>
        <v>100</v>
      </c>
      <c r="F26" s="19">
        <f>SEGUIMIENTO!D49</f>
        <v>3639063</v>
      </c>
      <c r="G26" s="19">
        <f>SEGUIMIENTO!E49</f>
        <v>3439968</v>
      </c>
      <c r="H26" s="18">
        <f t="shared" ref="H26:Q26" si="8">SUM(H18:H25)</f>
        <v>369</v>
      </c>
      <c r="I26" s="18">
        <f t="shared" si="8"/>
        <v>373</v>
      </c>
      <c r="J26" s="18">
        <f t="shared" si="8"/>
        <v>119</v>
      </c>
      <c r="K26" s="18">
        <f t="shared" si="8"/>
        <v>117</v>
      </c>
      <c r="L26" s="18">
        <f t="shared" si="8"/>
        <v>125</v>
      </c>
      <c r="M26" s="18">
        <f t="shared" si="8"/>
        <v>145</v>
      </c>
      <c r="N26" s="18">
        <f t="shared" si="8"/>
        <v>125</v>
      </c>
      <c r="O26" s="18">
        <f t="shared" si="8"/>
        <v>111</v>
      </c>
      <c r="P26" s="18">
        <f t="shared" si="8"/>
        <v>0</v>
      </c>
      <c r="Q26" s="18">
        <f t="shared" si="8"/>
        <v>0</v>
      </c>
      <c r="R26" s="121">
        <f>J26+L26+N26+P26</f>
        <v>369</v>
      </c>
      <c r="S26" s="121">
        <f>K26+M26+O26+Q26</f>
        <v>373</v>
      </c>
      <c r="T26" s="121">
        <f>S26-R26</f>
        <v>4</v>
      </c>
      <c r="U26" s="21"/>
      <c r="V26" s="5">
        <f t="shared" si="5"/>
        <v>88.8</v>
      </c>
      <c r="W26" s="5">
        <f t="shared" si="6"/>
        <v>94.528948798083462</v>
      </c>
      <c r="X26" s="5">
        <f t="shared" si="7"/>
        <v>93.939476878854691</v>
      </c>
    </row>
    <row r="27" spans="1:24" s="6" customFormat="1" ht="14.25" customHeight="1" x14ac:dyDescent="0.2">
      <c r="B27" s="11" t="s">
        <v>25</v>
      </c>
      <c r="F27" s="10"/>
      <c r="H27" s="6" t="s">
        <v>26</v>
      </c>
    </row>
    <row r="31" spans="1:24" x14ac:dyDescent="0.2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50"/>
      <c r="U31" s="50"/>
      <c r="V31" s="317"/>
      <c r="W31" s="317"/>
      <c r="X31" s="6"/>
    </row>
    <row r="32" spans="1:24" x14ac:dyDescent="0.2">
      <c r="C32" s="289" t="s">
        <v>57</v>
      </c>
      <c r="D32" s="289"/>
      <c r="E32" s="289"/>
      <c r="F32" s="6"/>
      <c r="G32" s="6"/>
      <c r="H32" s="6"/>
      <c r="I32" s="6"/>
      <c r="J32" s="287" t="s">
        <v>286</v>
      </c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</row>
    <row r="33" spans="3:24" x14ac:dyDescent="0.2">
      <c r="C33" s="287" t="s">
        <v>56</v>
      </c>
      <c r="D33" s="287"/>
      <c r="E33" s="287"/>
      <c r="F33" s="6"/>
      <c r="G33" s="6"/>
      <c r="H33" s="6"/>
      <c r="I33" s="6"/>
      <c r="J33" s="287" t="s">
        <v>116</v>
      </c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</row>
  </sheetData>
  <sheetProtection sheet="1" objects="1" scenarios="1"/>
  <mergeCells count="35">
    <mergeCell ref="A6:X6"/>
    <mergeCell ref="A1:X1"/>
    <mergeCell ref="A2:X2"/>
    <mergeCell ref="A3:X3"/>
    <mergeCell ref="A4:X4"/>
    <mergeCell ref="A5:X5"/>
    <mergeCell ref="B18:C18"/>
    <mergeCell ref="A14:X14"/>
    <mergeCell ref="A15:X15"/>
    <mergeCell ref="A16:C16"/>
    <mergeCell ref="D16:D17"/>
    <mergeCell ref="E16:E17"/>
    <mergeCell ref="F16:G16"/>
    <mergeCell ref="H16:I16"/>
    <mergeCell ref="J16:K16"/>
    <mergeCell ref="L16:M16"/>
    <mergeCell ref="N16:O16"/>
    <mergeCell ref="P16:Q16"/>
    <mergeCell ref="R16:T16"/>
    <mergeCell ref="U16:U17"/>
    <mergeCell ref="V16:X16"/>
    <mergeCell ref="B17:C17"/>
    <mergeCell ref="C33:E33"/>
    <mergeCell ref="J33:X33"/>
    <mergeCell ref="B19:C19"/>
    <mergeCell ref="B20:C20"/>
    <mergeCell ref="B21:C21"/>
    <mergeCell ref="B22:C22"/>
    <mergeCell ref="B23:C23"/>
    <mergeCell ref="B24:C24"/>
    <mergeCell ref="B25:C25"/>
    <mergeCell ref="A26:C26"/>
    <mergeCell ref="V31:W31"/>
    <mergeCell ref="C32:E32"/>
    <mergeCell ref="J32:X32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workbookViewId="0">
      <selection activeCell="U39" sqref="U39"/>
    </sheetView>
  </sheetViews>
  <sheetFormatPr baseColWidth="10" defaultRowHeight="12.75" x14ac:dyDescent="0.2"/>
  <cols>
    <col min="1" max="1" width="10.42578125" style="36" customWidth="1"/>
    <col min="2" max="2" width="6" style="36" customWidth="1"/>
    <col min="3" max="3" width="23.42578125" style="36" customWidth="1"/>
    <col min="4" max="4" width="13.28515625" style="36" customWidth="1"/>
    <col min="5" max="5" width="10.5703125" style="36" customWidth="1"/>
    <col min="6" max="6" width="12.28515625" style="36" customWidth="1"/>
    <col min="7" max="7" width="12.42578125" style="36" bestFit="1" customWidth="1"/>
    <col min="8" max="10" width="9.28515625" style="36" hidden="1" customWidth="1"/>
    <col min="11" max="11" width="0.140625" style="36" hidden="1" customWidth="1"/>
    <col min="12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1.8554687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222</v>
      </c>
      <c r="C8" s="146" t="s">
        <v>651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8</v>
      </c>
      <c r="C9" s="146" t="s">
        <v>652</v>
      </c>
      <c r="D9" s="156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144" t="s">
        <v>464</v>
      </c>
      <c r="B10" s="145">
        <v>3</v>
      </c>
      <c r="C10" s="146" t="s">
        <v>667</v>
      </c>
      <c r="D10" s="156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144" t="s">
        <v>6</v>
      </c>
      <c r="B11" s="148">
        <v>17</v>
      </c>
      <c r="C11" s="146" t="s">
        <v>668</v>
      </c>
      <c r="D11" s="156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44" t="s">
        <v>450</v>
      </c>
      <c r="B12" s="145">
        <v>7</v>
      </c>
      <c r="C12" s="146" t="s">
        <v>669</v>
      </c>
      <c r="D12" s="156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35.25" customHeight="1" x14ac:dyDescent="0.2">
      <c r="A15" s="292" t="s">
        <v>670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1.75" customHeight="1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38.25" x14ac:dyDescent="0.2">
      <c r="A19" s="207">
        <v>1</v>
      </c>
      <c r="B19" s="402" t="s">
        <v>671</v>
      </c>
      <c r="C19" s="403"/>
      <c r="D19" s="208" t="s">
        <v>284</v>
      </c>
      <c r="E19" s="208">
        <v>5</v>
      </c>
      <c r="F19" s="17">
        <f>$F$45*E19/100</f>
        <v>138738.70000000001</v>
      </c>
      <c r="G19" s="17">
        <f>$G$45*E19/100</f>
        <v>133574.54999999999</v>
      </c>
      <c r="H19" s="121">
        <f>J19+L19+N19+P19</f>
        <v>80</v>
      </c>
      <c r="I19" s="121">
        <f>K19+M19+O19+Q19</f>
        <v>125</v>
      </c>
      <c r="J19" s="207">
        <v>25</v>
      </c>
      <c r="K19" s="38">
        <v>46</v>
      </c>
      <c r="L19" s="209">
        <v>25</v>
      </c>
      <c r="M19" s="38">
        <v>46</v>
      </c>
      <c r="N19" s="207">
        <v>30</v>
      </c>
      <c r="O19" s="5">
        <v>33</v>
      </c>
      <c r="P19" s="207"/>
      <c r="Q19" s="5"/>
      <c r="R19" s="120">
        <f>J19+L19+N19+P19</f>
        <v>80</v>
      </c>
      <c r="S19" s="120">
        <f>K19+M19+O19+Q19</f>
        <v>125</v>
      </c>
      <c r="T19" s="120">
        <f>S19-R19</f>
        <v>45</v>
      </c>
      <c r="U19" s="210" t="s">
        <v>1095</v>
      </c>
      <c r="V19" s="5">
        <f>O19/N19*100</f>
        <v>110.00000000000001</v>
      </c>
      <c r="W19" s="5">
        <f>G19/F19*100</f>
        <v>96.277786947693741</v>
      </c>
      <c r="X19" s="5">
        <f>V19/W19*100</f>
        <v>114.25273002978491</v>
      </c>
    </row>
    <row r="20" spans="1:24" ht="37.5" customHeight="1" x14ac:dyDescent="0.2">
      <c r="A20" s="207">
        <v>2</v>
      </c>
      <c r="B20" s="402" t="s">
        <v>672</v>
      </c>
      <c r="C20" s="403"/>
      <c r="D20" s="208" t="s">
        <v>673</v>
      </c>
      <c r="E20" s="208">
        <v>4</v>
      </c>
      <c r="F20" s="17">
        <f t="shared" ref="F20:F44" si="0">$F$45*E20/100</f>
        <v>110990.96</v>
      </c>
      <c r="G20" s="17">
        <f t="shared" ref="G20:G44" si="1">$G$45*E20/100</f>
        <v>106859.64</v>
      </c>
      <c r="H20" s="121">
        <f t="shared" ref="H20:I44" si="2">J20+L20+N20+P20</f>
        <v>45</v>
      </c>
      <c r="I20" s="121">
        <f t="shared" si="2"/>
        <v>73</v>
      </c>
      <c r="J20" s="207">
        <v>15</v>
      </c>
      <c r="K20" s="38">
        <v>13</v>
      </c>
      <c r="L20" s="209">
        <v>10</v>
      </c>
      <c r="M20" s="38">
        <v>30</v>
      </c>
      <c r="N20" s="207">
        <v>20</v>
      </c>
      <c r="O20" s="5">
        <v>30</v>
      </c>
      <c r="P20" s="207"/>
      <c r="Q20" s="5"/>
      <c r="R20" s="120">
        <f t="shared" ref="R20:S45" si="3">J20+L20+N20+P20</f>
        <v>45</v>
      </c>
      <c r="S20" s="120">
        <f t="shared" si="3"/>
        <v>73</v>
      </c>
      <c r="T20" s="120">
        <f t="shared" ref="T20:T45" si="4">S20-R20</f>
        <v>28</v>
      </c>
      <c r="U20" s="210" t="s">
        <v>1095</v>
      </c>
      <c r="V20" s="5">
        <f t="shared" ref="V20:V45" si="5">O20/N20*100</f>
        <v>150</v>
      </c>
      <c r="W20" s="5">
        <f t="shared" ref="W20:W45" si="6">G20/F20*100</f>
        <v>96.277786947693755</v>
      </c>
      <c r="X20" s="5">
        <f t="shared" ref="X20:X45" si="7">V20/W20*100</f>
        <v>155.79917731334299</v>
      </c>
    </row>
    <row r="21" spans="1:24" ht="37.5" customHeight="1" x14ac:dyDescent="0.2">
      <c r="A21" s="207">
        <v>3</v>
      </c>
      <c r="B21" s="402" t="s">
        <v>674</v>
      </c>
      <c r="C21" s="403"/>
      <c r="D21" s="208" t="s">
        <v>619</v>
      </c>
      <c r="E21" s="208">
        <v>4</v>
      </c>
      <c r="F21" s="17">
        <f t="shared" si="0"/>
        <v>110990.96</v>
      </c>
      <c r="G21" s="17">
        <f t="shared" si="1"/>
        <v>106859.64</v>
      </c>
      <c r="H21" s="121">
        <f t="shared" si="2"/>
        <v>40</v>
      </c>
      <c r="I21" s="121">
        <f t="shared" si="2"/>
        <v>48</v>
      </c>
      <c r="J21" s="207">
        <v>15</v>
      </c>
      <c r="K21" s="38">
        <v>8</v>
      </c>
      <c r="L21" s="209">
        <v>15</v>
      </c>
      <c r="M21" s="38">
        <v>23</v>
      </c>
      <c r="N21" s="207">
        <v>10</v>
      </c>
      <c r="O21" s="5">
        <v>17</v>
      </c>
      <c r="P21" s="207"/>
      <c r="Q21" s="5"/>
      <c r="R21" s="120">
        <f t="shared" si="3"/>
        <v>40</v>
      </c>
      <c r="S21" s="120">
        <f t="shared" si="3"/>
        <v>48</v>
      </c>
      <c r="T21" s="120">
        <f t="shared" si="4"/>
        <v>8</v>
      </c>
      <c r="U21" s="210" t="s">
        <v>1095</v>
      </c>
      <c r="V21" s="5">
        <f t="shared" si="5"/>
        <v>170</v>
      </c>
      <c r="W21" s="5">
        <f t="shared" si="6"/>
        <v>96.277786947693755</v>
      </c>
      <c r="X21" s="5">
        <f t="shared" si="7"/>
        <v>176.57240095512208</v>
      </c>
    </row>
    <row r="22" spans="1:24" ht="37.5" customHeight="1" x14ac:dyDescent="0.2">
      <c r="A22" s="207">
        <v>4</v>
      </c>
      <c r="B22" s="402" t="s">
        <v>675</v>
      </c>
      <c r="C22" s="403"/>
      <c r="D22" s="208" t="s">
        <v>676</v>
      </c>
      <c r="E22" s="208">
        <v>1</v>
      </c>
      <c r="F22" s="17">
        <f t="shared" si="0"/>
        <v>27747.74</v>
      </c>
      <c r="G22" s="17">
        <f t="shared" si="1"/>
        <v>26714.91</v>
      </c>
      <c r="H22" s="121">
        <f t="shared" si="2"/>
        <v>35</v>
      </c>
      <c r="I22" s="121">
        <f t="shared" si="2"/>
        <v>61</v>
      </c>
      <c r="J22" s="207">
        <v>15</v>
      </c>
      <c r="K22" s="38">
        <v>12</v>
      </c>
      <c r="L22" s="209">
        <v>10</v>
      </c>
      <c r="M22" s="38">
        <v>33</v>
      </c>
      <c r="N22" s="207">
        <v>10</v>
      </c>
      <c r="O22" s="5">
        <v>16</v>
      </c>
      <c r="P22" s="207"/>
      <c r="Q22" s="5"/>
      <c r="R22" s="120">
        <f t="shared" si="3"/>
        <v>35</v>
      </c>
      <c r="S22" s="120">
        <f t="shared" si="3"/>
        <v>61</v>
      </c>
      <c r="T22" s="120">
        <f t="shared" si="4"/>
        <v>26</v>
      </c>
      <c r="U22" s="210" t="s">
        <v>1095</v>
      </c>
      <c r="V22" s="5">
        <f t="shared" si="5"/>
        <v>160</v>
      </c>
      <c r="W22" s="5">
        <f t="shared" si="6"/>
        <v>96.277786947693755</v>
      </c>
      <c r="X22" s="5">
        <f t="shared" si="7"/>
        <v>166.18578913423255</v>
      </c>
    </row>
    <row r="23" spans="1:24" ht="37.5" customHeight="1" x14ac:dyDescent="0.2">
      <c r="A23" s="207">
        <v>5</v>
      </c>
      <c r="B23" s="402" t="s">
        <v>677</v>
      </c>
      <c r="C23" s="403"/>
      <c r="D23" s="208" t="s">
        <v>678</v>
      </c>
      <c r="E23" s="208">
        <v>4</v>
      </c>
      <c r="F23" s="17">
        <f t="shared" si="0"/>
        <v>110990.96</v>
      </c>
      <c r="G23" s="17">
        <f t="shared" si="1"/>
        <v>106859.64</v>
      </c>
      <c r="H23" s="121">
        <f t="shared" si="2"/>
        <v>25</v>
      </c>
      <c r="I23" s="121">
        <f t="shared" si="2"/>
        <v>69</v>
      </c>
      <c r="J23" s="207">
        <v>5</v>
      </c>
      <c r="K23" s="38">
        <v>17</v>
      </c>
      <c r="L23" s="209">
        <v>10</v>
      </c>
      <c r="M23" s="38">
        <v>25</v>
      </c>
      <c r="N23" s="207">
        <v>10</v>
      </c>
      <c r="O23" s="5">
        <v>27</v>
      </c>
      <c r="P23" s="207"/>
      <c r="Q23" s="5"/>
      <c r="R23" s="120">
        <f t="shared" si="3"/>
        <v>25</v>
      </c>
      <c r="S23" s="120">
        <f t="shared" si="3"/>
        <v>69</v>
      </c>
      <c r="T23" s="120">
        <f t="shared" si="4"/>
        <v>44</v>
      </c>
      <c r="U23" s="210" t="s">
        <v>1095</v>
      </c>
      <c r="V23" s="5">
        <f t="shared" si="5"/>
        <v>270</v>
      </c>
      <c r="W23" s="5">
        <f t="shared" si="6"/>
        <v>96.277786947693755</v>
      </c>
      <c r="X23" s="5">
        <f t="shared" si="7"/>
        <v>280.43851916401741</v>
      </c>
    </row>
    <row r="24" spans="1:24" ht="37.5" customHeight="1" x14ac:dyDescent="0.2">
      <c r="A24" s="207">
        <v>6</v>
      </c>
      <c r="B24" s="402" t="s">
        <v>679</v>
      </c>
      <c r="C24" s="403"/>
      <c r="D24" s="208" t="s">
        <v>678</v>
      </c>
      <c r="E24" s="208">
        <v>1</v>
      </c>
      <c r="F24" s="17">
        <f t="shared" si="0"/>
        <v>27747.74</v>
      </c>
      <c r="G24" s="17">
        <f t="shared" si="1"/>
        <v>26714.91</v>
      </c>
      <c r="H24" s="121">
        <f t="shared" si="2"/>
        <v>1</v>
      </c>
      <c r="I24" s="121">
        <f t="shared" si="2"/>
        <v>0</v>
      </c>
      <c r="J24" s="207">
        <v>0</v>
      </c>
      <c r="K24" s="38">
        <v>0</v>
      </c>
      <c r="L24" s="209">
        <v>0</v>
      </c>
      <c r="M24" s="38">
        <v>0</v>
      </c>
      <c r="N24" s="207">
        <v>1</v>
      </c>
      <c r="O24" s="5">
        <v>0</v>
      </c>
      <c r="P24" s="207"/>
      <c r="Q24" s="5"/>
      <c r="R24" s="120">
        <f t="shared" si="3"/>
        <v>1</v>
      </c>
      <c r="S24" s="120">
        <f t="shared" si="3"/>
        <v>0</v>
      </c>
      <c r="T24" s="120">
        <f t="shared" si="4"/>
        <v>-1</v>
      </c>
      <c r="U24" s="210" t="s">
        <v>1096</v>
      </c>
      <c r="V24" s="5">
        <f t="shared" si="5"/>
        <v>0</v>
      </c>
      <c r="W24" s="5">
        <f t="shared" si="6"/>
        <v>96.277786947693755</v>
      </c>
      <c r="X24" s="5">
        <f t="shared" si="7"/>
        <v>0</v>
      </c>
    </row>
    <row r="25" spans="1:24" ht="37.5" customHeight="1" x14ac:dyDescent="0.2">
      <c r="A25" s="207">
        <v>7</v>
      </c>
      <c r="B25" s="402" t="s">
        <v>680</v>
      </c>
      <c r="C25" s="403"/>
      <c r="D25" s="208" t="s">
        <v>678</v>
      </c>
      <c r="E25" s="208">
        <v>1</v>
      </c>
      <c r="F25" s="17">
        <f t="shared" si="0"/>
        <v>27747.74</v>
      </c>
      <c r="G25" s="17">
        <f t="shared" si="1"/>
        <v>26714.91</v>
      </c>
      <c r="H25" s="121">
        <f t="shared" si="2"/>
        <v>15</v>
      </c>
      <c r="I25" s="121">
        <f t="shared" si="2"/>
        <v>409</v>
      </c>
      <c r="J25" s="207">
        <v>10</v>
      </c>
      <c r="K25" s="38">
        <v>98</v>
      </c>
      <c r="L25" s="209">
        <v>0</v>
      </c>
      <c r="M25" s="38">
        <v>199</v>
      </c>
      <c r="N25" s="207">
        <v>5</v>
      </c>
      <c r="O25" s="5">
        <v>112</v>
      </c>
      <c r="P25" s="207"/>
      <c r="Q25" s="5"/>
      <c r="R25" s="120">
        <f t="shared" si="3"/>
        <v>15</v>
      </c>
      <c r="S25" s="120">
        <f t="shared" si="3"/>
        <v>409</v>
      </c>
      <c r="T25" s="120">
        <f t="shared" si="4"/>
        <v>394</v>
      </c>
      <c r="U25" s="210" t="s">
        <v>1095</v>
      </c>
      <c r="V25" s="5">
        <f t="shared" si="5"/>
        <v>2240</v>
      </c>
      <c r="W25" s="5">
        <f t="shared" si="6"/>
        <v>96.277786947693755</v>
      </c>
      <c r="X25" s="5">
        <f t="shared" si="7"/>
        <v>2326.6010478792555</v>
      </c>
    </row>
    <row r="26" spans="1:24" ht="37.5" customHeight="1" x14ac:dyDescent="0.2">
      <c r="A26" s="207">
        <v>8</v>
      </c>
      <c r="B26" s="402" t="s">
        <v>681</v>
      </c>
      <c r="C26" s="403"/>
      <c r="D26" s="208" t="s">
        <v>678</v>
      </c>
      <c r="E26" s="208">
        <v>1</v>
      </c>
      <c r="F26" s="17">
        <f t="shared" si="0"/>
        <v>27747.74</v>
      </c>
      <c r="G26" s="17">
        <f t="shared" si="1"/>
        <v>26714.91</v>
      </c>
      <c r="H26" s="121">
        <f t="shared" si="2"/>
        <v>2</v>
      </c>
      <c r="I26" s="121">
        <f t="shared" si="2"/>
        <v>0</v>
      </c>
      <c r="J26" s="207">
        <v>0</v>
      </c>
      <c r="K26" s="38">
        <v>0</v>
      </c>
      <c r="L26" s="209">
        <v>1</v>
      </c>
      <c r="M26" s="38">
        <v>0</v>
      </c>
      <c r="N26" s="207">
        <v>1</v>
      </c>
      <c r="O26" s="5">
        <v>0</v>
      </c>
      <c r="P26" s="207"/>
      <c r="Q26" s="5"/>
      <c r="R26" s="120">
        <f t="shared" si="3"/>
        <v>2</v>
      </c>
      <c r="S26" s="120">
        <f t="shared" si="3"/>
        <v>0</v>
      </c>
      <c r="T26" s="120">
        <f t="shared" si="4"/>
        <v>-2</v>
      </c>
      <c r="U26" s="210" t="s">
        <v>1096</v>
      </c>
      <c r="V26" s="5">
        <f t="shared" si="5"/>
        <v>0</v>
      </c>
      <c r="W26" s="5">
        <f t="shared" si="6"/>
        <v>96.277786947693755</v>
      </c>
      <c r="X26" s="5">
        <f t="shared" si="7"/>
        <v>0</v>
      </c>
    </row>
    <row r="27" spans="1:24" ht="37.5" customHeight="1" x14ac:dyDescent="0.2">
      <c r="A27" s="207">
        <v>9</v>
      </c>
      <c r="B27" s="402" t="s">
        <v>682</v>
      </c>
      <c r="C27" s="403"/>
      <c r="D27" s="208" t="s">
        <v>683</v>
      </c>
      <c r="E27" s="208">
        <v>2</v>
      </c>
      <c r="F27" s="17">
        <f t="shared" si="0"/>
        <v>55495.48</v>
      </c>
      <c r="G27" s="17">
        <f t="shared" si="1"/>
        <v>53429.82</v>
      </c>
      <c r="H27" s="121">
        <f t="shared" si="2"/>
        <v>70</v>
      </c>
      <c r="I27" s="121">
        <f t="shared" si="2"/>
        <v>140</v>
      </c>
      <c r="J27" s="207">
        <v>25</v>
      </c>
      <c r="K27" s="38">
        <v>43</v>
      </c>
      <c r="L27" s="209">
        <v>25</v>
      </c>
      <c r="M27" s="38">
        <v>56</v>
      </c>
      <c r="N27" s="207">
        <v>20</v>
      </c>
      <c r="O27" s="5">
        <v>41</v>
      </c>
      <c r="P27" s="207"/>
      <c r="Q27" s="5"/>
      <c r="R27" s="120">
        <f t="shared" si="3"/>
        <v>70</v>
      </c>
      <c r="S27" s="120">
        <f t="shared" si="3"/>
        <v>140</v>
      </c>
      <c r="T27" s="120">
        <f t="shared" si="4"/>
        <v>70</v>
      </c>
      <c r="U27" s="210" t="s">
        <v>1095</v>
      </c>
      <c r="V27" s="5">
        <f t="shared" si="5"/>
        <v>204.99999999999997</v>
      </c>
      <c r="W27" s="5">
        <f t="shared" si="6"/>
        <v>96.277786947693755</v>
      </c>
      <c r="X27" s="5">
        <f t="shared" si="7"/>
        <v>212.92554232823542</v>
      </c>
    </row>
    <row r="28" spans="1:24" ht="37.5" customHeight="1" x14ac:dyDescent="0.2">
      <c r="A28" s="207">
        <v>10</v>
      </c>
      <c r="B28" s="402" t="s">
        <v>684</v>
      </c>
      <c r="C28" s="403"/>
      <c r="D28" s="208" t="s">
        <v>678</v>
      </c>
      <c r="E28" s="208">
        <v>1</v>
      </c>
      <c r="F28" s="17">
        <f t="shared" si="0"/>
        <v>27747.74</v>
      </c>
      <c r="G28" s="17">
        <f t="shared" si="1"/>
        <v>26714.91</v>
      </c>
      <c r="H28" s="121">
        <f t="shared" si="2"/>
        <v>2</v>
      </c>
      <c r="I28" s="121">
        <f t="shared" si="2"/>
        <v>0</v>
      </c>
      <c r="J28" s="207">
        <v>0</v>
      </c>
      <c r="K28" s="38">
        <v>0</v>
      </c>
      <c r="L28" s="209">
        <v>1</v>
      </c>
      <c r="M28" s="38">
        <v>0</v>
      </c>
      <c r="N28" s="207">
        <v>1</v>
      </c>
      <c r="O28" s="5">
        <v>0</v>
      </c>
      <c r="P28" s="207"/>
      <c r="Q28" s="5"/>
      <c r="R28" s="120">
        <f t="shared" si="3"/>
        <v>2</v>
      </c>
      <c r="S28" s="120">
        <f t="shared" si="3"/>
        <v>0</v>
      </c>
      <c r="T28" s="120">
        <f t="shared" si="4"/>
        <v>-2</v>
      </c>
      <c r="U28" s="210" t="s">
        <v>1096</v>
      </c>
      <c r="V28" s="5">
        <f t="shared" si="5"/>
        <v>0</v>
      </c>
      <c r="W28" s="5">
        <f t="shared" si="6"/>
        <v>96.277786947693755</v>
      </c>
      <c r="X28" s="5">
        <f t="shared" si="7"/>
        <v>0</v>
      </c>
    </row>
    <row r="29" spans="1:24" ht="37.5" customHeight="1" x14ac:dyDescent="0.2">
      <c r="A29" s="207">
        <v>11</v>
      </c>
      <c r="B29" s="402" t="s">
        <v>685</v>
      </c>
      <c r="C29" s="403"/>
      <c r="D29" s="208" t="s">
        <v>181</v>
      </c>
      <c r="E29" s="208">
        <v>1</v>
      </c>
      <c r="F29" s="17">
        <f t="shared" si="0"/>
        <v>27747.74</v>
      </c>
      <c r="G29" s="17">
        <f t="shared" si="1"/>
        <v>26714.91</v>
      </c>
      <c r="H29" s="121">
        <f t="shared" si="2"/>
        <v>3</v>
      </c>
      <c r="I29" s="121">
        <f t="shared" si="2"/>
        <v>12</v>
      </c>
      <c r="J29" s="207">
        <v>1</v>
      </c>
      <c r="K29" s="38">
        <v>5</v>
      </c>
      <c r="L29" s="209">
        <v>1</v>
      </c>
      <c r="M29" s="38">
        <v>4</v>
      </c>
      <c r="N29" s="207">
        <v>1</v>
      </c>
      <c r="O29" s="5">
        <v>3</v>
      </c>
      <c r="P29" s="207"/>
      <c r="Q29" s="5"/>
      <c r="R29" s="120">
        <f t="shared" si="3"/>
        <v>3</v>
      </c>
      <c r="S29" s="120">
        <f t="shared" si="3"/>
        <v>12</v>
      </c>
      <c r="T29" s="120">
        <f t="shared" si="4"/>
        <v>9</v>
      </c>
      <c r="U29" s="210" t="s">
        <v>1095</v>
      </c>
      <c r="V29" s="5">
        <f t="shared" si="5"/>
        <v>300</v>
      </c>
      <c r="W29" s="5">
        <f t="shared" si="6"/>
        <v>96.277786947693755</v>
      </c>
      <c r="X29" s="5">
        <f t="shared" si="7"/>
        <v>311.59835462668599</v>
      </c>
    </row>
    <row r="30" spans="1:24" ht="51" x14ac:dyDescent="0.2">
      <c r="A30" s="207">
        <v>12</v>
      </c>
      <c r="B30" s="402" t="s">
        <v>686</v>
      </c>
      <c r="C30" s="403"/>
      <c r="D30" s="208" t="s">
        <v>236</v>
      </c>
      <c r="E30" s="208">
        <v>1</v>
      </c>
      <c r="F30" s="17">
        <f t="shared" si="0"/>
        <v>27747.74</v>
      </c>
      <c r="G30" s="17">
        <f t="shared" si="1"/>
        <v>26714.91</v>
      </c>
      <c r="H30" s="121">
        <f t="shared" si="2"/>
        <v>2</v>
      </c>
      <c r="I30" s="121">
        <f t="shared" si="2"/>
        <v>1</v>
      </c>
      <c r="J30" s="207">
        <v>1</v>
      </c>
      <c r="K30" s="38">
        <v>1</v>
      </c>
      <c r="L30" s="209">
        <v>0</v>
      </c>
      <c r="M30" s="38">
        <v>0</v>
      </c>
      <c r="N30" s="207">
        <v>1</v>
      </c>
      <c r="O30" s="5">
        <v>0</v>
      </c>
      <c r="P30" s="207"/>
      <c r="Q30" s="5"/>
      <c r="R30" s="120">
        <f t="shared" si="3"/>
        <v>2</v>
      </c>
      <c r="S30" s="120">
        <f t="shared" si="3"/>
        <v>1</v>
      </c>
      <c r="T30" s="120">
        <f t="shared" si="4"/>
        <v>-1</v>
      </c>
      <c r="U30" s="210" t="s">
        <v>1096</v>
      </c>
      <c r="V30" s="5">
        <f t="shared" si="5"/>
        <v>0</v>
      </c>
      <c r="W30" s="5">
        <f t="shared" si="6"/>
        <v>96.277786947693755</v>
      </c>
      <c r="X30" s="5">
        <f t="shared" si="7"/>
        <v>0</v>
      </c>
    </row>
    <row r="31" spans="1:24" ht="37.5" customHeight="1" x14ac:dyDescent="0.2">
      <c r="A31" s="207">
        <v>13</v>
      </c>
      <c r="B31" s="402" t="s">
        <v>687</v>
      </c>
      <c r="C31" s="403"/>
      <c r="D31" s="208" t="s">
        <v>678</v>
      </c>
      <c r="E31" s="208">
        <v>1</v>
      </c>
      <c r="F31" s="17">
        <f t="shared" si="0"/>
        <v>27747.74</v>
      </c>
      <c r="G31" s="17">
        <f t="shared" si="1"/>
        <v>26714.91</v>
      </c>
      <c r="H31" s="121">
        <f t="shared" si="2"/>
        <v>2</v>
      </c>
      <c r="I31" s="121">
        <f t="shared" si="2"/>
        <v>16</v>
      </c>
      <c r="J31" s="207">
        <v>1</v>
      </c>
      <c r="K31" s="38">
        <v>4</v>
      </c>
      <c r="L31" s="209">
        <v>0</v>
      </c>
      <c r="M31" s="38">
        <v>1</v>
      </c>
      <c r="N31" s="207">
        <v>1</v>
      </c>
      <c r="O31" s="5">
        <v>11</v>
      </c>
      <c r="P31" s="207"/>
      <c r="Q31" s="5"/>
      <c r="R31" s="120">
        <f t="shared" si="3"/>
        <v>2</v>
      </c>
      <c r="S31" s="120">
        <f t="shared" si="3"/>
        <v>16</v>
      </c>
      <c r="T31" s="120">
        <f t="shared" si="4"/>
        <v>14</v>
      </c>
      <c r="U31" s="210" t="s">
        <v>1095</v>
      </c>
      <c r="V31" s="5">
        <f t="shared" si="5"/>
        <v>1100</v>
      </c>
      <c r="W31" s="5">
        <f t="shared" si="6"/>
        <v>96.277786947693755</v>
      </c>
      <c r="X31" s="5">
        <f t="shared" si="7"/>
        <v>1142.5273002978488</v>
      </c>
    </row>
    <row r="32" spans="1:24" ht="37.5" customHeight="1" x14ac:dyDescent="0.2">
      <c r="A32" s="207">
        <v>14</v>
      </c>
      <c r="B32" s="402" t="s">
        <v>688</v>
      </c>
      <c r="C32" s="403"/>
      <c r="D32" s="208" t="s">
        <v>689</v>
      </c>
      <c r="E32" s="208">
        <v>1</v>
      </c>
      <c r="F32" s="17">
        <f t="shared" si="0"/>
        <v>27747.74</v>
      </c>
      <c r="G32" s="17">
        <f t="shared" si="1"/>
        <v>26714.91</v>
      </c>
      <c r="H32" s="121">
        <f t="shared" si="2"/>
        <v>5</v>
      </c>
      <c r="I32" s="121">
        <f t="shared" si="2"/>
        <v>14</v>
      </c>
      <c r="J32" s="207">
        <v>2</v>
      </c>
      <c r="K32" s="38">
        <v>2</v>
      </c>
      <c r="L32" s="209">
        <v>2</v>
      </c>
      <c r="M32" s="38">
        <v>7</v>
      </c>
      <c r="N32" s="207">
        <v>1</v>
      </c>
      <c r="O32" s="5">
        <v>5</v>
      </c>
      <c r="P32" s="207"/>
      <c r="Q32" s="5"/>
      <c r="R32" s="120">
        <f t="shared" si="3"/>
        <v>5</v>
      </c>
      <c r="S32" s="120">
        <f t="shared" si="3"/>
        <v>14</v>
      </c>
      <c r="T32" s="120">
        <f t="shared" si="4"/>
        <v>9</v>
      </c>
      <c r="U32" s="210" t="s">
        <v>1095</v>
      </c>
      <c r="V32" s="5">
        <f t="shared" si="5"/>
        <v>500</v>
      </c>
      <c r="W32" s="5">
        <f t="shared" si="6"/>
        <v>96.277786947693755</v>
      </c>
      <c r="X32" s="5">
        <f t="shared" si="7"/>
        <v>519.33059104447671</v>
      </c>
    </row>
    <row r="33" spans="1:24" ht="37.5" customHeight="1" x14ac:dyDescent="0.2">
      <c r="A33" s="207">
        <v>15</v>
      </c>
      <c r="B33" s="402" t="s">
        <v>690</v>
      </c>
      <c r="C33" s="403"/>
      <c r="D33" s="208" t="s">
        <v>691</v>
      </c>
      <c r="E33" s="208">
        <v>1</v>
      </c>
      <c r="F33" s="17">
        <f t="shared" si="0"/>
        <v>27747.74</v>
      </c>
      <c r="G33" s="17">
        <f t="shared" si="1"/>
        <v>26714.91</v>
      </c>
      <c r="H33" s="121">
        <f t="shared" si="2"/>
        <v>1</v>
      </c>
      <c r="I33" s="121">
        <f t="shared" si="2"/>
        <v>0</v>
      </c>
      <c r="J33" s="207">
        <v>0</v>
      </c>
      <c r="K33" s="38">
        <v>0</v>
      </c>
      <c r="L33" s="209">
        <v>1</v>
      </c>
      <c r="M33" s="38">
        <v>0</v>
      </c>
      <c r="N33" s="207">
        <v>0</v>
      </c>
      <c r="O33" s="5">
        <v>0</v>
      </c>
      <c r="P33" s="207"/>
      <c r="Q33" s="5"/>
      <c r="R33" s="120">
        <f t="shared" si="3"/>
        <v>1</v>
      </c>
      <c r="S33" s="120">
        <f t="shared" si="3"/>
        <v>0</v>
      </c>
      <c r="T33" s="120">
        <f t="shared" si="4"/>
        <v>-1</v>
      </c>
      <c r="U33" s="210"/>
      <c r="V33" s="5" t="e">
        <f t="shared" si="5"/>
        <v>#DIV/0!</v>
      </c>
      <c r="W33" s="5">
        <f t="shared" si="6"/>
        <v>96.277786947693755</v>
      </c>
      <c r="X33" s="5" t="e">
        <f t="shared" si="7"/>
        <v>#DIV/0!</v>
      </c>
    </row>
    <row r="34" spans="1:24" ht="37.5" customHeight="1" x14ac:dyDescent="0.2">
      <c r="A34" s="207">
        <v>16</v>
      </c>
      <c r="B34" s="402" t="s">
        <v>692</v>
      </c>
      <c r="C34" s="403"/>
      <c r="D34" s="208" t="s">
        <v>693</v>
      </c>
      <c r="E34" s="208">
        <v>1</v>
      </c>
      <c r="F34" s="17">
        <f t="shared" si="0"/>
        <v>27747.74</v>
      </c>
      <c r="G34" s="17">
        <f t="shared" si="1"/>
        <v>26714.91</v>
      </c>
      <c r="H34" s="121">
        <f t="shared" si="2"/>
        <v>0</v>
      </c>
      <c r="I34" s="121">
        <f t="shared" si="2"/>
        <v>0</v>
      </c>
      <c r="J34" s="207">
        <v>0</v>
      </c>
      <c r="K34" s="38">
        <v>0</v>
      </c>
      <c r="L34" s="209">
        <v>0</v>
      </c>
      <c r="M34" s="38">
        <v>0</v>
      </c>
      <c r="N34" s="207">
        <v>0</v>
      </c>
      <c r="O34" s="5">
        <v>0</v>
      </c>
      <c r="P34" s="207"/>
      <c r="Q34" s="5"/>
      <c r="R34" s="120">
        <f t="shared" si="3"/>
        <v>0</v>
      </c>
      <c r="S34" s="120">
        <f t="shared" si="3"/>
        <v>0</v>
      </c>
      <c r="T34" s="120">
        <f t="shared" si="4"/>
        <v>0</v>
      </c>
      <c r="U34" s="5"/>
      <c r="V34" s="5" t="e">
        <f t="shared" si="5"/>
        <v>#DIV/0!</v>
      </c>
      <c r="W34" s="5">
        <f t="shared" si="6"/>
        <v>96.277786947693755</v>
      </c>
      <c r="X34" s="5" t="e">
        <f t="shared" si="7"/>
        <v>#DIV/0!</v>
      </c>
    </row>
    <row r="35" spans="1:24" ht="51.75" customHeight="1" x14ac:dyDescent="0.2">
      <c r="A35" s="207">
        <v>17</v>
      </c>
      <c r="B35" s="402" t="s">
        <v>694</v>
      </c>
      <c r="C35" s="403"/>
      <c r="D35" s="208" t="s">
        <v>695</v>
      </c>
      <c r="E35" s="208">
        <v>10</v>
      </c>
      <c r="F35" s="17">
        <f t="shared" si="0"/>
        <v>277477.40000000002</v>
      </c>
      <c r="G35" s="17">
        <f t="shared" si="1"/>
        <v>267149.09999999998</v>
      </c>
      <c r="H35" s="121">
        <f t="shared" si="2"/>
        <v>170</v>
      </c>
      <c r="I35" s="121">
        <f t="shared" si="2"/>
        <v>498</v>
      </c>
      <c r="J35" s="207">
        <v>60</v>
      </c>
      <c r="K35" s="38">
        <v>127</v>
      </c>
      <c r="L35" s="209">
        <v>50</v>
      </c>
      <c r="M35" s="38">
        <v>164</v>
      </c>
      <c r="N35" s="207">
        <v>60</v>
      </c>
      <c r="O35" s="5">
        <v>207</v>
      </c>
      <c r="P35" s="207"/>
      <c r="Q35" s="5"/>
      <c r="R35" s="120">
        <f t="shared" si="3"/>
        <v>170</v>
      </c>
      <c r="S35" s="120">
        <f t="shared" si="3"/>
        <v>498</v>
      </c>
      <c r="T35" s="120">
        <f t="shared" si="4"/>
        <v>328</v>
      </c>
      <c r="U35" s="210" t="s">
        <v>1095</v>
      </c>
      <c r="V35" s="5">
        <f t="shared" si="5"/>
        <v>345</v>
      </c>
      <c r="W35" s="5">
        <f t="shared" si="6"/>
        <v>96.277786947693741</v>
      </c>
      <c r="X35" s="5">
        <f t="shared" si="7"/>
        <v>358.33810782068895</v>
      </c>
    </row>
    <row r="36" spans="1:24" ht="54.75" customHeight="1" x14ac:dyDescent="0.2">
      <c r="A36" s="207">
        <v>18</v>
      </c>
      <c r="B36" s="402" t="s">
        <v>696</v>
      </c>
      <c r="C36" s="403"/>
      <c r="D36" s="208" t="s">
        <v>697</v>
      </c>
      <c r="E36" s="208">
        <v>10</v>
      </c>
      <c r="F36" s="17">
        <f t="shared" si="0"/>
        <v>277477.40000000002</v>
      </c>
      <c r="G36" s="17">
        <f t="shared" si="1"/>
        <v>267149.09999999998</v>
      </c>
      <c r="H36" s="121">
        <f t="shared" si="2"/>
        <v>90</v>
      </c>
      <c r="I36" s="121">
        <f t="shared" si="2"/>
        <v>160</v>
      </c>
      <c r="J36" s="207">
        <v>50</v>
      </c>
      <c r="K36" s="38">
        <v>80</v>
      </c>
      <c r="L36" s="209">
        <v>30</v>
      </c>
      <c r="M36" s="38">
        <v>67</v>
      </c>
      <c r="N36" s="207">
        <v>10</v>
      </c>
      <c r="O36" s="5">
        <v>13</v>
      </c>
      <c r="P36" s="207"/>
      <c r="Q36" s="5"/>
      <c r="R36" s="120">
        <f t="shared" si="3"/>
        <v>90</v>
      </c>
      <c r="S36" s="120">
        <f t="shared" si="3"/>
        <v>160</v>
      </c>
      <c r="T36" s="120">
        <f t="shared" si="4"/>
        <v>70</v>
      </c>
      <c r="U36" s="210" t="s">
        <v>1095</v>
      </c>
      <c r="V36" s="5">
        <f t="shared" si="5"/>
        <v>130</v>
      </c>
      <c r="W36" s="5">
        <f t="shared" si="6"/>
        <v>96.277786947693741</v>
      </c>
      <c r="X36" s="5">
        <f t="shared" si="7"/>
        <v>135.02595367156397</v>
      </c>
    </row>
    <row r="37" spans="1:24" ht="37.5" customHeight="1" x14ac:dyDescent="0.2">
      <c r="A37" s="207">
        <v>19</v>
      </c>
      <c r="B37" s="402" t="s">
        <v>698</v>
      </c>
      <c r="C37" s="403"/>
      <c r="D37" s="208" t="s">
        <v>699</v>
      </c>
      <c r="E37" s="208">
        <v>10</v>
      </c>
      <c r="F37" s="17">
        <f t="shared" si="0"/>
        <v>277477.40000000002</v>
      </c>
      <c r="G37" s="17">
        <f t="shared" si="1"/>
        <v>267149.09999999998</v>
      </c>
      <c r="H37" s="121">
        <f t="shared" si="2"/>
        <v>180</v>
      </c>
      <c r="I37" s="121">
        <f t="shared" si="2"/>
        <v>437</v>
      </c>
      <c r="J37" s="207">
        <v>80</v>
      </c>
      <c r="K37" s="38">
        <v>145</v>
      </c>
      <c r="L37" s="209">
        <v>50</v>
      </c>
      <c r="M37" s="38">
        <v>177</v>
      </c>
      <c r="N37" s="207">
        <v>50</v>
      </c>
      <c r="O37" s="5">
        <v>115</v>
      </c>
      <c r="P37" s="207"/>
      <c r="Q37" s="5"/>
      <c r="R37" s="120">
        <f t="shared" si="3"/>
        <v>180</v>
      </c>
      <c r="S37" s="120">
        <f t="shared" si="3"/>
        <v>437</v>
      </c>
      <c r="T37" s="120">
        <f t="shared" si="4"/>
        <v>257</v>
      </c>
      <c r="U37" s="210" t="s">
        <v>1095</v>
      </c>
      <c r="V37" s="5">
        <f t="shared" si="5"/>
        <v>229.99999999999997</v>
      </c>
      <c r="W37" s="5">
        <f t="shared" si="6"/>
        <v>96.277786947693741</v>
      </c>
      <c r="X37" s="5">
        <f t="shared" si="7"/>
        <v>238.8920718804593</v>
      </c>
    </row>
    <row r="38" spans="1:24" ht="37.5" customHeight="1" x14ac:dyDescent="0.2">
      <c r="A38" s="207">
        <v>20</v>
      </c>
      <c r="B38" s="402" t="s">
        <v>700</v>
      </c>
      <c r="C38" s="403"/>
      <c r="D38" s="208" t="s">
        <v>701</v>
      </c>
      <c r="E38" s="208">
        <v>3</v>
      </c>
      <c r="F38" s="17">
        <f t="shared" si="0"/>
        <v>83243.22</v>
      </c>
      <c r="G38" s="17">
        <f t="shared" si="1"/>
        <v>80144.73</v>
      </c>
      <c r="H38" s="121">
        <f t="shared" si="2"/>
        <v>50</v>
      </c>
      <c r="I38" s="121">
        <f t="shared" si="2"/>
        <v>100</v>
      </c>
      <c r="J38" s="207">
        <v>20</v>
      </c>
      <c r="K38" s="38">
        <v>32</v>
      </c>
      <c r="L38" s="209">
        <v>15</v>
      </c>
      <c r="M38" s="38">
        <v>30</v>
      </c>
      <c r="N38" s="207">
        <v>15</v>
      </c>
      <c r="O38" s="5">
        <v>38</v>
      </c>
      <c r="P38" s="207"/>
      <c r="Q38" s="5"/>
      <c r="R38" s="120">
        <f t="shared" si="3"/>
        <v>50</v>
      </c>
      <c r="S38" s="120">
        <f t="shared" si="3"/>
        <v>100</v>
      </c>
      <c r="T38" s="120">
        <f t="shared" si="4"/>
        <v>50</v>
      </c>
      <c r="U38" s="210" t="s">
        <v>1095</v>
      </c>
      <c r="V38" s="5">
        <f t="shared" si="5"/>
        <v>253.33333333333331</v>
      </c>
      <c r="W38" s="5">
        <f t="shared" si="6"/>
        <v>96.277786947693755</v>
      </c>
      <c r="X38" s="5">
        <f t="shared" si="7"/>
        <v>263.12749946253484</v>
      </c>
    </row>
    <row r="39" spans="1:24" ht="63" customHeight="1" x14ac:dyDescent="0.2">
      <c r="A39" s="207">
        <v>21</v>
      </c>
      <c r="B39" s="402" t="s">
        <v>702</v>
      </c>
      <c r="C39" s="403"/>
      <c r="D39" s="208" t="s">
        <v>699</v>
      </c>
      <c r="E39" s="208">
        <v>10</v>
      </c>
      <c r="F39" s="17">
        <f t="shared" si="0"/>
        <v>277477.40000000002</v>
      </c>
      <c r="G39" s="17">
        <f t="shared" si="1"/>
        <v>267149.09999999998</v>
      </c>
      <c r="H39" s="121">
        <f t="shared" si="2"/>
        <v>75</v>
      </c>
      <c r="I39" s="121">
        <f t="shared" si="2"/>
        <v>185</v>
      </c>
      <c r="J39" s="207">
        <v>25</v>
      </c>
      <c r="K39" s="38">
        <v>50</v>
      </c>
      <c r="L39" s="209">
        <v>20</v>
      </c>
      <c r="M39" s="38">
        <v>73</v>
      </c>
      <c r="N39" s="207">
        <v>30</v>
      </c>
      <c r="O39" s="5">
        <v>62</v>
      </c>
      <c r="P39" s="207"/>
      <c r="Q39" s="5"/>
      <c r="R39" s="120">
        <f t="shared" si="3"/>
        <v>75</v>
      </c>
      <c r="S39" s="120">
        <f t="shared" si="3"/>
        <v>185</v>
      </c>
      <c r="T39" s="120">
        <f t="shared" si="4"/>
        <v>110</v>
      </c>
      <c r="U39" s="210" t="s">
        <v>1095</v>
      </c>
      <c r="V39" s="5">
        <f t="shared" si="5"/>
        <v>206.66666666666669</v>
      </c>
      <c r="W39" s="5">
        <f t="shared" si="6"/>
        <v>96.277786947693741</v>
      </c>
      <c r="X39" s="5">
        <f t="shared" si="7"/>
        <v>214.65664429838375</v>
      </c>
    </row>
    <row r="40" spans="1:24" ht="37.5" customHeight="1" x14ac:dyDescent="0.2">
      <c r="A40" s="207">
        <v>22</v>
      </c>
      <c r="B40" s="402" t="s">
        <v>703</v>
      </c>
      <c r="C40" s="403"/>
      <c r="D40" s="208" t="s">
        <v>704</v>
      </c>
      <c r="E40" s="208">
        <v>10</v>
      </c>
      <c r="F40" s="17">
        <f t="shared" si="0"/>
        <v>277477.40000000002</v>
      </c>
      <c r="G40" s="17">
        <f t="shared" si="1"/>
        <v>267149.09999999998</v>
      </c>
      <c r="H40" s="121">
        <f t="shared" si="2"/>
        <v>110</v>
      </c>
      <c r="I40" s="121">
        <f t="shared" si="2"/>
        <v>133</v>
      </c>
      <c r="J40" s="207">
        <v>60</v>
      </c>
      <c r="K40" s="38">
        <v>36</v>
      </c>
      <c r="L40" s="209">
        <v>30</v>
      </c>
      <c r="M40" s="38">
        <v>17</v>
      </c>
      <c r="N40" s="207">
        <v>20</v>
      </c>
      <c r="O40" s="5">
        <v>80</v>
      </c>
      <c r="P40" s="207"/>
      <c r="Q40" s="5"/>
      <c r="R40" s="120">
        <f t="shared" si="3"/>
        <v>110</v>
      </c>
      <c r="S40" s="120">
        <f t="shared" si="3"/>
        <v>133</v>
      </c>
      <c r="T40" s="120">
        <f t="shared" si="4"/>
        <v>23</v>
      </c>
      <c r="U40" s="210" t="s">
        <v>1095</v>
      </c>
      <c r="V40" s="5">
        <f t="shared" si="5"/>
        <v>400</v>
      </c>
      <c r="W40" s="5">
        <f t="shared" si="6"/>
        <v>96.277786947693741</v>
      </c>
      <c r="X40" s="5">
        <f t="shared" si="7"/>
        <v>415.46447283558143</v>
      </c>
    </row>
    <row r="41" spans="1:24" ht="51" customHeight="1" x14ac:dyDescent="0.2">
      <c r="A41" s="207">
        <v>23</v>
      </c>
      <c r="B41" s="402" t="s">
        <v>705</v>
      </c>
      <c r="C41" s="403"/>
      <c r="D41" s="208" t="s">
        <v>706</v>
      </c>
      <c r="E41" s="208">
        <v>10</v>
      </c>
      <c r="F41" s="17">
        <f t="shared" si="0"/>
        <v>277477.40000000002</v>
      </c>
      <c r="G41" s="17">
        <f t="shared" si="1"/>
        <v>267149.09999999998</v>
      </c>
      <c r="H41" s="121">
        <f t="shared" si="2"/>
        <v>300</v>
      </c>
      <c r="I41" s="121">
        <f t="shared" si="2"/>
        <v>212</v>
      </c>
      <c r="J41" s="207">
        <v>100</v>
      </c>
      <c r="K41" s="38">
        <v>102</v>
      </c>
      <c r="L41" s="209">
        <v>100</v>
      </c>
      <c r="M41" s="38">
        <v>98</v>
      </c>
      <c r="N41" s="207">
        <v>100</v>
      </c>
      <c r="O41" s="5">
        <v>12</v>
      </c>
      <c r="P41" s="207"/>
      <c r="Q41" s="5"/>
      <c r="R41" s="120">
        <f t="shared" si="3"/>
        <v>300</v>
      </c>
      <c r="S41" s="120">
        <f t="shared" si="3"/>
        <v>212</v>
      </c>
      <c r="T41" s="120">
        <f t="shared" si="4"/>
        <v>-88</v>
      </c>
      <c r="U41" s="210" t="s">
        <v>1097</v>
      </c>
      <c r="V41" s="5">
        <f t="shared" si="5"/>
        <v>12</v>
      </c>
      <c r="W41" s="5">
        <f t="shared" si="6"/>
        <v>96.277786947693741</v>
      </c>
      <c r="X41" s="5">
        <f t="shared" si="7"/>
        <v>12.463934185067442</v>
      </c>
    </row>
    <row r="42" spans="1:24" ht="36" customHeight="1" x14ac:dyDescent="0.2">
      <c r="A42" s="207">
        <v>24</v>
      </c>
      <c r="B42" s="402" t="s">
        <v>707</v>
      </c>
      <c r="C42" s="403"/>
      <c r="D42" s="208" t="s">
        <v>704</v>
      </c>
      <c r="E42" s="208">
        <v>1</v>
      </c>
      <c r="F42" s="17">
        <f t="shared" si="0"/>
        <v>27747.74</v>
      </c>
      <c r="G42" s="17">
        <f t="shared" si="1"/>
        <v>26714.91</v>
      </c>
      <c r="H42" s="121">
        <f t="shared" si="2"/>
        <v>1</v>
      </c>
      <c r="I42" s="121">
        <f t="shared" si="2"/>
        <v>0</v>
      </c>
      <c r="J42" s="207">
        <v>0</v>
      </c>
      <c r="K42" s="38">
        <v>0</v>
      </c>
      <c r="L42" s="209">
        <v>1</v>
      </c>
      <c r="M42" s="38">
        <v>0</v>
      </c>
      <c r="N42" s="207">
        <v>0</v>
      </c>
      <c r="O42" s="5">
        <v>0</v>
      </c>
      <c r="P42" s="207"/>
      <c r="Q42" s="5"/>
      <c r="R42" s="120">
        <f t="shared" si="3"/>
        <v>1</v>
      </c>
      <c r="S42" s="120">
        <f t="shared" si="3"/>
        <v>0</v>
      </c>
      <c r="T42" s="120">
        <f t="shared" si="4"/>
        <v>-1</v>
      </c>
      <c r="U42" s="210"/>
      <c r="V42" s="5" t="e">
        <f t="shared" si="5"/>
        <v>#DIV/0!</v>
      </c>
      <c r="W42" s="5">
        <f t="shared" si="6"/>
        <v>96.277786947693755</v>
      </c>
      <c r="X42" s="5" t="e">
        <f t="shared" si="7"/>
        <v>#DIV/0!</v>
      </c>
    </row>
    <row r="43" spans="1:24" ht="36" customHeight="1" x14ac:dyDescent="0.2">
      <c r="A43" s="207">
        <v>25</v>
      </c>
      <c r="B43" s="402" t="s">
        <v>708</v>
      </c>
      <c r="C43" s="403"/>
      <c r="D43" s="208" t="s">
        <v>699</v>
      </c>
      <c r="E43" s="208">
        <v>1</v>
      </c>
      <c r="F43" s="17">
        <f t="shared" si="0"/>
        <v>27747.74</v>
      </c>
      <c r="G43" s="17">
        <f t="shared" si="1"/>
        <v>26714.91</v>
      </c>
      <c r="H43" s="121">
        <f t="shared" si="2"/>
        <v>1</v>
      </c>
      <c r="I43" s="121">
        <f t="shared" si="2"/>
        <v>0</v>
      </c>
      <c r="J43" s="207">
        <v>1</v>
      </c>
      <c r="K43" s="38">
        <v>0</v>
      </c>
      <c r="L43" s="209">
        <v>0</v>
      </c>
      <c r="M43" s="38">
        <v>0</v>
      </c>
      <c r="N43" s="207">
        <v>0</v>
      </c>
      <c r="O43" s="5">
        <v>0</v>
      </c>
      <c r="P43" s="207"/>
      <c r="Q43" s="5"/>
      <c r="R43" s="120">
        <f t="shared" si="3"/>
        <v>1</v>
      </c>
      <c r="S43" s="120">
        <f t="shared" si="3"/>
        <v>0</v>
      </c>
      <c r="T43" s="120">
        <f t="shared" si="4"/>
        <v>-1</v>
      </c>
      <c r="U43" s="210"/>
      <c r="V43" s="5" t="e">
        <f t="shared" si="5"/>
        <v>#DIV/0!</v>
      </c>
      <c r="W43" s="5">
        <f t="shared" si="6"/>
        <v>96.277786947693755</v>
      </c>
      <c r="X43" s="5" t="e">
        <f t="shared" si="7"/>
        <v>#DIV/0!</v>
      </c>
    </row>
    <row r="44" spans="1:24" ht="36" customHeight="1" x14ac:dyDescent="0.2">
      <c r="A44" s="207">
        <v>26</v>
      </c>
      <c r="B44" s="402" t="s">
        <v>709</v>
      </c>
      <c r="C44" s="403"/>
      <c r="D44" s="208" t="s">
        <v>704</v>
      </c>
      <c r="E44" s="208">
        <v>5</v>
      </c>
      <c r="F44" s="17">
        <f t="shared" si="0"/>
        <v>138738.70000000001</v>
      </c>
      <c r="G44" s="17">
        <f t="shared" si="1"/>
        <v>133574.54999999999</v>
      </c>
      <c r="H44" s="121">
        <f t="shared" si="2"/>
        <v>40</v>
      </c>
      <c r="I44" s="121">
        <f t="shared" si="2"/>
        <v>49</v>
      </c>
      <c r="J44" s="207">
        <v>30</v>
      </c>
      <c r="K44" s="38">
        <v>33</v>
      </c>
      <c r="L44" s="209">
        <v>5</v>
      </c>
      <c r="M44" s="38">
        <v>13</v>
      </c>
      <c r="N44" s="207">
        <v>5</v>
      </c>
      <c r="O44" s="5">
        <v>3</v>
      </c>
      <c r="P44" s="207"/>
      <c r="Q44" s="5"/>
      <c r="R44" s="120">
        <f t="shared" si="3"/>
        <v>40</v>
      </c>
      <c r="S44" s="120">
        <f t="shared" si="3"/>
        <v>49</v>
      </c>
      <c r="T44" s="120">
        <f t="shared" si="4"/>
        <v>9</v>
      </c>
      <c r="U44" s="210"/>
      <c r="V44" s="5">
        <f t="shared" si="5"/>
        <v>60</v>
      </c>
      <c r="W44" s="5">
        <f t="shared" si="6"/>
        <v>96.277786947693741</v>
      </c>
      <c r="X44" s="5">
        <f t="shared" si="7"/>
        <v>62.319670925337213</v>
      </c>
    </row>
    <row r="45" spans="1:24" s="1" customFormat="1" ht="36.75" customHeight="1" x14ac:dyDescent="0.2">
      <c r="A45" s="298" t="s">
        <v>24</v>
      </c>
      <c r="B45" s="299"/>
      <c r="C45" s="300"/>
      <c r="D45" s="18"/>
      <c r="E45" s="18">
        <f>SUM(E19:E44)</f>
        <v>100</v>
      </c>
      <c r="F45" s="19">
        <f>SEGUIMIENTO!D50</f>
        <v>2774774</v>
      </c>
      <c r="G45" s="19">
        <f>SEGUIMIENTO!E50</f>
        <v>2671491</v>
      </c>
      <c r="H45" s="18">
        <f t="shared" ref="H45:Q45" si="8">SUM(H19:H44)</f>
        <v>1345</v>
      </c>
      <c r="I45" s="18">
        <f t="shared" si="8"/>
        <v>2742</v>
      </c>
      <c r="J45" s="18">
        <f t="shared" si="8"/>
        <v>541</v>
      </c>
      <c r="K45" s="18">
        <f t="shared" si="8"/>
        <v>854</v>
      </c>
      <c r="L45" s="18">
        <f t="shared" si="8"/>
        <v>402</v>
      </c>
      <c r="M45" s="18">
        <f t="shared" si="8"/>
        <v>1063</v>
      </c>
      <c r="N45" s="18">
        <f t="shared" si="8"/>
        <v>402</v>
      </c>
      <c r="O45" s="18">
        <f t="shared" si="8"/>
        <v>825</v>
      </c>
      <c r="P45" s="18">
        <f t="shared" si="8"/>
        <v>0</v>
      </c>
      <c r="Q45" s="18">
        <f t="shared" si="8"/>
        <v>0</v>
      </c>
      <c r="R45" s="121">
        <f t="shared" si="3"/>
        <v>1345</v>
      </c>
      <c r="S45" s="121">
        <f t="shared" si="3"/>
        <v>2742</v>
      </c>
      <c r="T45" s="121">
        <f t="shared" si="4"/>
        <v>1397</v>
      </c>
      <c r="U45" s="121"/>
      <c r="V45" s="5">
        <f t="shared" si="5"/>
        <v>205.22388059701493</v>
      </c>
      <c r="W45" s="5">
        <f t="shared" si="6"/>
        <v>96.277786947693755</v>
      </c>
      <c r="X45" s="5">
        <f t="shared" si="7"/>
        <v>213.15807841377773</v>
      </c>
    </row>
    <row r="46" spans="1:24" s="6" customFormat="1" ht="14.25" customHeight="1" x14ac:dyDescent="0.2">
      <c r="F46" s="10"/>
    </row>
    <row r="47" spans="1:24" s="6" customFormat="1" ht="14.25" customHeight="1" x14ac:dyDescent="0.2">
      <c r="B47" s="11" t="s">
        <v>25</v>
      </c>
      <c r="F47" s="10"/>
      <c r="H47" s="6" t="s">
        <v>26</v>
      </c>
    </row>
    <row r="48" spans="1:24" x14ac:dyDescent="0.2">
      <c r="J48" s="95"/>
      <c r="K48" s="95"/>
      <c r="L48" s="95"/>
      <c r="M48" s="95"/>
      <c r="N48" s="95"/>
      <c r="O48" s="95"/>
      <c r="P48" s="95"/>
    </row>
    <row r="49" spans="3:24" x14ac:dyDescent="0.2">
      <c r="J49" s="95"/>
      <c r="K49" s="95"/>
      <c r="L49" s="95"/>
      <c r="M49" s="95"/>
      <c r="N49" s="95"/>
      <c r="O49" s="95"/>
      <c r="P49" s="95"/>
    </row>
    <row r="50" spans="3:24" x14ac:dyDescent="0.2">
      <c r="J50" s="95"/>
      <c r="K50" s="95"/>
      <c r="L50" s="95"/>
      <c r="M50" s="95"/>
      <c r="N50" s="95"/>
      <c r="O50" s="95"/>
      <c r="P50" s="95"/>
    </row>
    <row r="51" spans="3:24" x14ac:dyDescent="0.2">
      <c r="J51" s="95"/>
      <c r="K51" s="95"/>
      <c r="L51" s="95"/>
      <c r="M51" s="95"/>
      <c r="N51" s="95"/>
      <c r="O51" s="95"/>
      <c r="P51" s="95"/>
    </row>
    <row r="52" spans="3:24" x14ac:dyDescent="0.2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50"/>
      <c r="U52" s="50"/>
      <c r="V52" s="317"/>
      <c r="W52" s="317"/>
      <c r="X52" s="6"/>
    </row>
    <row r="53" spans="3:24" x14ac:dyDescent="0.2">
      <c r="C53" s="289" t="s">
        <v>57</v>
      </c>
      <c r="D53" s="289"/>
      <c r="E53" s="289"/>
      <c r="F53" s="6"/>
      <c r="G53" s="6"/>
      <c r="H53" s="6"/>
      <c r="I53" s="6"/>
      <c r="J53" s="287" t="s">
        <v>286</v>
      </c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</row>
    <row r="54" spans="3:24" x14ac:dyDescent="0.2">
      <c r="C54" s="287" t="s">
        <v>56</v>
      </c>
      <c r="D54" s="287"/>
      <c r="E54" s="287"/>
      <c r="F54" s="6"/>
      <c r="G54" s="6"/>
      <c r="H54" s="6"/>
      <c r="I54" s="6"/>
      <c r="J54" s="287" t="s">
        <v>116</v>
      </c>
      <c r="K54" s="287"/>
      <c r="L54" s="287"/>
      <c r="M54" s="287"/>
      <c r="N54" s="287"/>
      <c r="O54" s="287"/>
      <c r="P54" s="287"/>
      <c r="Q54" s="287"/>
      <c r="R54" s="287"/>
      <c r="S54" s="287"/>
      <c r="T54" s="287"/>
      <c r="U54" s="287"/>
      <c r="V54" s="287"/>
      <c r="W54" s="287"/>
      <c r="X54" s="287"/>
    </row>
    <row r="55" spans="3:24" x14ac:dyDescent="0.2">
      <c r="J55" s="95"/>
      <c r="K55" s="95"/>
      <c r="L55" s="95"/>
      <c r="M55" s="95"/>
      <c r="N55" s="95"/>
      <c r="O55" s="95"/>
      <c r="P55" s="95"/>
    </row>
  </sheetData>
  <sheetProtection sheet="1" objects="1" scenarios="1"/>
  <mergeCells count="53">
    <mergeCell ref="A6:X6"/>
    <mergeCell ref="A1:X1"/>
    <mergeCell ref="A2:X2"/>
    <mergeCell ref="A3:X3"/>
    <mergeCell ref="A4:X4"/>
    <mergeCell ref="A5:X5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B25:C25"/>
    <mergeCell ref="P17:Q17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C54:E54"/>
    <mergeCell ref="J54:X54"/>
    <mergeCell ref="B38:C38"/>
    <mergeCell ref="B39:C39"/>
    <mergeCell ref="B40:C40"/>
    <mergeCell ref="B41:C41"/>
    <mergeCell ref="B42:C42"/>
    <mergeCell ref="B43:C43"/>
    <mergeCell ref="B44:C44"/>
    <mergeCell ref="A45:C45"/>
    <mergeCell ref="V52:W52"/>
    <mergeCell ref="C53:E53"/>
    <mergeCell ref="J53:X53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opLeftCell="A5" workbookViewId="0">
      <selection activeCell="O18" sqref="O18:O22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26.42578125" style="36" customWidth="1"/>
    <col min="4" max="4" width="9.42578125" style="36" customWidth="1"/>
    <col min="5" max="5" width="11.42578125" style="36"/>
    <col min="6" max="6" width="13.28515625" style="36" customWidth="1"/>
    <col min="7" max="7" width="12.42578125" style="36" bestFit="1" customWidth="1"/>
    <col min="8" max="9" width="11.42578125" style="36" hidden="1" customWidth="1"/>
    <col min="10" max="13" width="9.5703125" style="36" hidden="1" customWidth="1"/>
    <col min="14" max="15" width="9.5703125" style="36" customWidth="1"/>
    <col min="16" max="17" width="9.5703125" style="36" hidden="1" customWidth="1"/>
    <col min="18" max="18" width="10.7109375" style="36" customWidth="1"/>
    <col min="19" max="19" width="11.42578125" style="36" customWidth="1"/>
    <col min="20" max="20" width="10.42578125" style="36" customWidth="1"/>
    <col min="21" max="21" width="13.7109375" style="36" customWidth="1"/>
    <col min="22" max="22" width="7.42578125" style="36" customWidth="1"/>
    <col min="23" max="23" width="8.140625" style="36" customWidth="1"/>
    <col min="24" max="24" width="8.2851562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117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138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24" x14ac:dyDescent="0.2">
      <c r="A8" s="30" t="s">
        <v>36</v>
      </c>
      <c r="B8" s="30"/>
      <c r="C8" s="30" t="s">
        <v>119</v>
      </c>
      <c r="D8" s="1"/>
      <c r="E8" s="1"/>
      <c r="F8" s="1"/>
      <c r="G8" s="1"/>
      <c r="H8" s="1"/>
      <c r="I8" s="1"/>
      <c r="J8" s="1"/>
      <c r="K8" s="1"/>
      <c r="L8" s="6"/>
      <c r="M8" s="6"/>
      <c r="N8" s="6"/>
      <c r="O8" s="6"/>
      <c r="P8" s="6"/>
      <c r="Q8" s="6"/>
    </row>
    <row r="9" spans="1:24" x14ac:dyDescent="0.2">
      <c r="A9" s="30" t="s">
        <v>0</v>
      </c>
      <c r="B9" s="31"/>
      <c r="C9" s="30" t="s">
        <v>120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30" t="s">
        <v>63</v>
      </c>
      <c r="B10" s="31"/>
      <c r="C10" s="30" t="s">
        <v>139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30" t="s">
        <v>6</v>
      </c>
      <c r="B11" s="31"/>
      <c r="C11" s="307" t="s">
        <v>140</v>
      </c>
      <c r="D11" s="307"/>
      <c r="E11" s="307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" t="s">
        <v>38</v>
      </c>
      <c r="B12" s="1"/>
      <c r="C12" s="41" t="s">
        <v>123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  <c r="U12" s="46"/>
      <c r="W12" s="318"/>
      <c r="X12" s="318"/>
    </row>
    <row r="13" spans="1:24" x14ac:dyDescent="0.2">
      <c r="A13" s="309" t="s">
        <v>3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</row>
    <row r="14" spans="1:24" ht="24.75" customHeight="1" x14ac:dyDescent="0.2">
      <c r="A14" s="292" t="s">
        <v>141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</row>
    <row r="15" spans="1:24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24" ht="12.75" customHeight="1" x14ac:dyDescent="0.2">
      <c r="A16" s="290" t="s">
        <v>4</v>
      </c>
      <c r="B16" s="306"/>
      <c r="C16" s="291"/>
      <c r="D16" s="293" t="s">
        <v>7</v>
      </c>
      <c r="E16" s="293" t="s">
        <v>17</v>
      </c>
      <c r="F16" s="301" t="s">
        <v>18</v>
      </c>
      <c r="G16" s="302"/>
      <c r="H16" s="301" t="s">
        <v>19</v>
      </c>
      <c r="I16" s="302"/>
      <c r="J16" s="290" t="s">
        <v>13</v>
      </c>
      <c r="K16" s="291"/>
      <c r="L16" s="290" t="s">
        <v>9</v>
      </c>
      <c r="M16" s="291"/>
      <c r="N16" s="290" t="s">
        <v>12</v>
      </c>
      <c r="O16" s="291"/>
      <c r="P16" s="290" t="s">
        <v>14</v>
      </c>
      <c r="Q16" s="291"/>
      <c r="R16" s="288" t="s">
        <v>27</v>
      </c>
      <c r="S16" s="288"/>
      <c r="T16" s="288"/>
      <c r="U16" s="311" t="s">
        <v>28</v>
      </c>
      <c r="V16" s="301" t="s">
        <v>30</v>
      </c>
      <c r="W16" s="305"/>
      <c r="X16" s="302"/>
    </row>
    <row r="17" spans="1:26" x14ac:dyDescent="0.2">
      <c r="A17" s="2" t="s">
        <v>16</v>
      </c>
      <c r="B17" s="288" t="s">
        <v>5</v>
      </c>
      <c r="C17" s="288"/>
      <c r="D17" s="294"/>
      <c r="E17" s="294"/>
      <c r="F17" s="8" t="s">
        <v>20</v>
      </c>
      <c r="G17" s="8" t="s">
        <v>21</v>
      </c>
      <c r="H17" s="8" t="s">
        <v>22</v>
      </c>
      <c r="I17" s="8" t="s">
        <v>23</v>
      </c>
      <c r="J17" s="3" t="s">
        <v>10</v>
      </c>
      <c r="K17" s="3" t="s">
        <v>11</v>
      </c>
      <c r="L17" s="3" t="s">
        <v>10</v>
      </c>
      <c r="M17" s="3" t="s">
        <v>11</v>
      </c>
      <c r="N17" s="3" t="s">
        <v>10</v>
      </c>
      <c r="O17" s="3" t="s">
        <v>11</v>
      </c>
      <c r="P17" s="3" t="s">
        <v>10</v>
      </c>
      <c r="Q17" s="3" t="s">
        <v>11</v>
      </c>
      <c r="R17" s="3" t="s">
        <v>10</v>
      </c>
      <c r="S17" s="3" t="s">
        <v>11</v>
      </c>
      <c r="T17" s="3" t="s">
        <v>29</v>
      </c>
      <c r="U17" s="311"/>
      <c r="V17" s="8" t="s">
        <v>31</v>
      </c>
      <c r="W17" s="8" t="s">
        <v>32</v>
      </c>
      <c r="X17" s="8" t="s">
        <v>33</v>
      </c>
    </row>
    <row r="18" spans="1:26" ht="45" customHeight="1" x14ac:dyDescent="0.2">
      <c r="A18" s="9">
        <v>1</v>
      </c>
      <c r="B18" s="303" t="s">
        <v>142</v>
      </c>
      <c r="C18" s="304"/>
      <c r="D18" s="18" t="s">
        <v>143</v>
      </c>
      <c r="E18" s="18">
        <v>35</v>
      </c>
      <c r="F18" s="47">
        <f>$F$23*E18/100</f>
        <v>1202612.6000000001</v>
      </c>
      <c r="G18" s="47">
        <f>$F$23*E18/100</f>
        <v>1202612.6000000001</v>
      </c>
      <c r="H18" s="14">
        <f t="shared" ref="H18:I20" si="0">J18+L18+N18+P18</f>
        <v>100</v>
      </c>
      <c r="I18" s="5">
        <f t="shared" si="0"/>
        <v>100</v>
      </c>
      <c r="J18" s="9">
        <v>60</v>
      </c>
      <c r="K18" s="38">
        <v>60</v>
      </c>
      <c r="L18" s="51">
        <v>20</v>
      </c>
      <c r="M18" s="38">
        <v>20</v>
      </c>
      <c r="N18" s="51">
        <v>20</v>
      </c>
      <c r="O18" s="38">
        <v>20</v>
      </c>
      <c r="P18" s="51"/>
      <c r="Q18" s="38"/>
      <c r="R18" s="12">
        <f t="shared" ref="R18:S23" si="1">J18+L18+N18+P18</f>
        <v>100</v>
      </c>
      <c r="S18" s="13">
        <f t="shared" si="1"/>
        <v>100</v>
      </c>
      <c r="T18" s="13">
        <f t="shared" ref="T18:T23" si="2">S18-R18</f>
        <v>0</v>
      </c>
      <c r="U18" s="7"/>
      <c r="V18" s="5">
        <f t="shared" ref="V18:V23" si="3">O18/N18*100</f>
        <v>100</v>
      </c>
      <c r="W18" s="5">
        <f>G18/F18*100</f>
        <v>100</v>
      </c>
      <c r="X18" s="5">
        <f>V18/W18*100</f>
        <v>100</v>
      </c>
    </row>
    <row r="19" spans="1:26" ht="45" customHeight="1" x14ac:dyDescent="0.2">
      <c r="A19" s="9">
        <v>2</v>
      </c>
      <c r="B19" s="303" t="s">
        <v>144</v>
      </c>
      <c r="C19" s="304"/>
      <c r="D19" s="18" t="s">
        <v>145</v>
      </c>
      <c r="E19" s="18">
        <v>35</v>
      </c>
      <c r="F19" s="47">
        <f>$F$23*E19/100</f>
        <v>1202612.6000000001</v>
      </c>
      <c r="G19" s="47">
        <f>$F$23*E19/100</f>
        <v>1202612.6000000001</v>
      </c>
      <c r="H19" s="14">
        <f t="shared" si="0"/>
        <v>500</v>
      </c>
      <c r="I19" s="5">
        <f t="shared" si="0"/>
        <v>500</v>
      </c>
      <c r="J19" s="9">
        <v>300</v>
      </c>
      <c r="K19" s="38">
        <v>300</v>
      </c>
      <c r="L19" s="51">
        <v>100</v>
      </c>
      <c r="M19" s="38">
        <v>100</v>
      </c>
      <c r="N19" s="51">
        <v>100</v>
      </c>
      <c r="O19" s="38">
        <v>100</v>
      </c>
      <c r="P19" s="51"/>
      <c r="Q19" s="38"/>
      <c r="R19" s="12">
        <f t="shared" si="1"/>
        <v>500</v>
      </c>
      <c r="S19" s="13">
        <f t="shared" si="1"/>
        <v>500</v>
      </c>
      <c r="T19" s="13">
        <f t="shared" si="2"/>
        <v>0</v>
      </c>
      <c r="U19" s="7"/>
      <c r="V19" s="5">
        <f t="shared" si="3"/>
        <v>100</v>
      </c>
      <c r="W19" s="5">
        <f>G19/F19*100</f>
        <v>100</v>
      </c>
      <c r="X19" s="5">
        <f>V19/W19*100</f>
        <v>100</v>
      </c>
    </row>
    <row r="20" spans="1:26" ht="45" customHeight="1" x14ac:dyDescent="0.2">
      <c r="A20" s="9">
        <v>3</v>
      </c>
      <c r="B20" s="303" t="s">
        <v>146</v>
      </c>
      <c r="C20" s="304"/>
      <c r="D20" s="18" t="s">
        <v>147</v>
      </c>
      <c r="E20" s="18">
        <v>30</v>
      </c>
      <c r="F20" s="47">
        <f>$F$23*E20/100</f>
        <v>1030810.8</v>
      </c>
      <c r="G20" s="47">
        <f>$F$23*E20/100</f>
        <v>1030810.8</v>
      </c>
      <c r="H20" s="14">
        <f t="shared" si="0"/>
        <v>300</v>
      </c>
      <c r="I20" s="5">
        <f t="shared" si="0"/>
        <v>300</v>
      </c>
      <c r="J20" s="9">
        <v>180</v>
      </c>
      <c r="K20" s="38">
        <v>180</v>
      </c>
      <c r="L20" s="51">
        <v>60</v>
      </c>
      <c r="M20" s="38">
        <v>60</v>
      </c>
      <c r="N20" s="51">
        <v>60</v>
      </c>
      <c r="O20" s="38">
        <v>60</v>
      </c>
      <c r="P20" s="51"/>
      <c r="Q20" s="38"/>
      <c r="R20" s="12">
        <f t="shared" si="1"/>
        <v>300</v>
      </c>
      <c r="S20" s="13">
        <f t="shared" si="1"/>
        <v>300</v>
      </c>
      <c r="T20" s="13">
        <f t="shared" si="2"/>
        <v>0</v>
      </c>
      <c r="U20" s="7"/>
      <c r="V20" s="5">
        <f t="shared" si="3"/>
        <v>100</v>
      </c>
      <c r="W20" s="5">
        <f>G20/F20*100</f>
        <v>100</v>
      </c>
      <c r="X20" s="5">
        <f>V20/W20*100</f>
        <v>100</v>
      </c>
    </row>
    <row r="21" spans="1:26" ht="45" customHeight="1" x14ac:dyDescent="0.2">
      <c r="A21" s="9"/>
      <c r="B21" s="303"/>
      <c r="C21" s="304"/>
      <c r="D21" s="18"/>
      <c r="E21" s="18"/>
      <c r="F21" s="52"/>
      <c r="G21" s="52"/>
      <c r="H21" s="14">
        <f>J21+L21+N21+P21</f>
        <v>0</v>
      </c>
      <c r="I21" s="5"/>
      <c r="J21" s="9"/>
      <c r="K21" s="38"/>
      <c r="L21" s="51"/>
      <c r="M21" s="38"/>
      <c r="N21" s="51"/>
      <c r="O21" s="38"/>
      <c r="P21" s="51"/>
      <c r="Q21" s="38"/>
      <c r="R21" s="12"/>
      <c r="S21" s="13"/>
      <c r="T21" s="13"/>
      <c r="U21" s="7"/>
      <c r="V21" s="5" t="e">
        <f t="shared" si="3"/>
        <v>#DIV/0!</v>
      </c>
      <c r="W21" s="5"/>
      <c r="X21" s="5"/>
    </row>
    <row r="22" spans="1:26" ht="45" customHeight="1" x14ac:dyDescent="0.2">
      <c r="A22" s="9"/>
      <c r="B22" s="303"/>
      <c r="C22" s="304"/>
      <c r="D22" s="18"/>
      <c r="E22" s="18"/>
      <c r="F22" s="52"/>
      <c r="G22" s="52"/>
      <c r="H22" s="14">
        <f>J22+L22+N22+P22</f>
        <v>0</v>
      </c>
      <c r="I22" s="5"/>
      <c r="J22" s="9"/>
      <c r="K22" s="38"/>
      <c r="L22" s="51"/>
      <c r="M22" s="38"/>
      <c r="N22" s="51"/>
      <c r="O22" s="38"/>
      <c r="P22" s="51"/>
      <c r="Q22" s="38"/>
      <c r="R22" s="12"/>
      <c r="S22" s="13"/>
      <c r="T22" s="13"/>
      <c r="U22" s="7"/>
      <c r="V22" s="5" t="e">
        <f t="shared" si="3"/>
        <v>#DIV/0!</v>
      </c>
      <c r="W22" s="5"/>
      <c r="X22" s="5"/>
    </row>
    <row r="23" spans="1:26" s="1" customFormat="1" ht="36.75" customHeight="1" x14ac:dyDescent="0.2">
      <c r="A23" s="298" t="s">
        <v>24</v>
      </c>
      <c r="B23" s="299"/>
      <c r="C23" s="300"/>
      <c r="D23" s="18"/>
      <c r="E23" s="18">
        <f>SUM(E18:E22)</f>
        <v>100</v>
      </c>
      <c r="F23" s="19">
        <f>SEGUIMIENTO!D6</f>
        <v>3436036</v>
      </c>
      <c r="G23" s="19">
        <f>SEGUIMIENTO!E6</f>
        <v>3197430</v>
      </c>
      <c r="H23" s="18">
        <f t="shared" ref="H23:Q23" si="4">SUM(H18:H22)</f>
        <v>900</v>
      </c>
      <c r="I23" s="18">
        <f t="shared" si="4"/>
        <v>900</v>
      </c>
      <c r="J23" s="18">
        <f t="shared" si="4"/>
        <v>540</v>
      </c>
      <c r="K23" s="18">
        <f t="shared" si="4"/>
        <v>540</v>
      </c>
      <c r="L23" s="18">
        <f t="shared" si="4"/>
        <v>180</v>
      </c>
      <c r="M23" s="18">
        <f t="shared" si="4"/>
        <v>180</v>
      </c>
      <c r="N23" s="18">
        <f t="shared" si="4"/>
        <v>180</v>
      </c>
      <c r="O23" s="18">
        <f t="shared" si="4"/>
        <v>180</v>
      </c>
      <c r="P23" s="18">
        <f t="shared" si="4"/>
        <v>0</v>
      </c>
      <c r="Q23" s="18">
        <f t="shared" si="4"/>
        <v>0</v>
      </c>
      <c r="R23" s="14">
        <f t="shared" si="1"/>
        <v>900</v>
      </c>
      <c r="S23" s="14">
        <f t="shared" si="1"/>
        <v>900</v>
      </c>
      <c r="T23" s="14">
        <f t="shared" si="2"/>
        <v>0</v>
      </c>
      <c r="U23" s="14"/>
      <c r="V23" s="5">
        <f t="shared" si="3"/>
        <v>100</v>
      </c>
      <c r="W23" s="5">
        <f>G23/F23*100</f>
        <v>93.055777064035411</v>
      </c>
      <c r="X23" s="5">
        <f>V23/W23*100</f>
        <v>107.46243076470792</v>
      </c>
    </row>
    <row r="24" spans="1:26" s="6" customFormat="1" ht="14.25" customHeight="1" x14ac:dyDescent="0.2">
      <c r="F24" s="10"/>
    </row>
    <row r="25" spans="1:26" s="6" customFormat="1" ht="14.25" customHeight="1" x14ac:dyDescent="0.2">
      <c r="B25" s="11" t="s">
        <v>25</v>
      </c>
      <c r="F25" s="10"/>
      <c r="H25" s="6" t="s">
        <v>26</v>
      </c>
    </row>
    <row r="29" spans="1:26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50"/>
      <c r="U29" s="50"/>
      <c r="V29" s="317"/>
      <c r="W29" s="317"/>
      <c r="X29" s="6"/>
      <c r="Y29" s="6"/>
      <c r="Z29" s="6"/>
    </row>
    <row r="30" spans="1:26" x14ac:dyDescent="0.2">
      <c r="C30" s="289" t="s">
        <v>57</v>
      </c>
      <c r="D30" s="289"/>
      <c r="E30" s="289"/>
      <c r="F30" s="6"/>
      <c r="G30" s="6"/>
      <c r="H30" s="6"/>
      <c r="I30" s="6"/>
      <c r="J30" s="287" t="s">
        <v>148</v>
      </c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6"/>
      <c r="Z30" s="6"/>
    </row>
    <row r="31" spans="1:26" x14ac:dyDescent="0.2">
      <c r="C31" s="287" t="s">
        <v>56</v>
      </c>
      <c r="D31" s="287"/>
      <c r="E31" s="287"/>
      <c r="F31" s="6"/>
      <c r="G31" s="6"/>
      <c r="H31" s="6"/>
      <c r="I31" s="6"/>
      <c r="J31" s="287" t="s">
        <v>116</v>
      </c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6"/>
      <c r="Z31" s="6"/>
    </row>
  </sheetData>
  <sheetProtection sheet="1" objects="1" scenarios="1"/>
  <mergeCells count="34">
    <mergeCell ref="C30:E30"/>
    <mergeCell ref="J30:X30"/>
    <mergeCell ref="C31:E31"/>
    <mergeCell ref="J31:X31"/>
    <mergeCell ref="B20:C20"/>
    <mergeCell ref="B21:C21"/>
    <mergeCell ref="B22:C22"/>
    <mergeCell ref="A23:C23"/>
    <mergeCell ref="V29:W29"/>
    <mergeCell ref="U16:U17"/>
    <mergeCell ref="V16:X16"/>
    <mergeCell ref="B17:C17"/>
    <mergeCell ref="B18:C18"/>
    <mergeCell ref="B19:C19"/>
    <mergeCell ref="J16:K16"/>
    <mergeCell ref="L16:M16"/>
    <mergeCell ref="N16:O16"/>
    <mergeCell ref="P16:Q16"/>
    <mergeCell ref="R16:T16"/>
    <mergeCell ref="A16:C16"/>
    <mergeCell ref="D16:D17"/>
    <mergeCell ref="E16:E17"/>
    <mergeCell ref="F16:G16"/>
    <mergeCell ref="H16:I16"/>
    <mergeCell ref="A6:X6"/>
    <mergeCell ref="C11:E11"/>
    <mergeCell ref="W12:X12"/>
    <mergeCell ref="A13:X13"/>
    <mergeCell ref="A14:X14"/>
    <mergeCell ref="A1:X1"/>
    <mergeCell ref="A2:X2"/>
    <mergeCell ref="A3:X3"/>
    <mergeCell ref="A4:X4"/>
    <mergeCell ref="A5:X5"/>
  </mergeCells>
  <pageMargins left="0.11811023622047245" right="0.11811023622047245" top="0.55118110236220474" bottom="0.55118110236220474" header="0.31496062992125984" footer="0.31496062992125984"/>
  <pageSetup scale="70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opLeftCell="A2" workbookViewId="0">
      <selection activeCell="O19" sqref="O19:O26"/>
    </sheetView>
  </sheetViews>
  <sheetFormatPr baseColWidth="10" defaultRowHeight="12.75" x14ac:dyDescent="0.2"/>
  <cols>
    <col min="1" max="1" width="11.28515625" style="36" customWidth="1"/>
    <col min="2" max="2" width="6.28515625" style="36" customWidth="1"/>
    <col min="3" max="3" width="40.7109375" style="36" customWidth="1"/>
    <col min="4" max="4" width="12.28515625" style="36" customWidth="1"/>
    <col min="5" max="5" width="11.28515625" style="36" customWidth="1"/>
    <col min="6" max="6" width="14.5703125" style="36" customWidth="1"/>
    <col min="7" max="7" width="13.140625" style="36" customWidth="1"/>
    <col min="8" max="8" width="10.42578125" style="36" hidden="1" customWidth="1"/>
    <col min="9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2" style="36" customWidth="1"/>
    <col min="22" max="22" width="8.85546875" style="36" customWidth="1"/>
    <col min="23" max="23" width="9.7109375" style="36" customWidth="1"/>
    <col min="24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222</v>
      </c>
      <c r="C8" s="146" t="s">
        <v>651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8</v>
      </c>
      <c r="C9" s="146" t="s">
        <v>652</v>
      </c>
      <c r="D9" s="156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144" t="s">
        <v>464</v>
      </c>
      <c r="B10" s="145">
        <v>4</v>
      </c>
      <c r="C10" s="146" t="s">
        <v>710</v>
      </c>
      <c r="D10" s="156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144" t="s">
        <v>6</v>
      </c>
      <c r="B11" s="148">
        <v>17</v>
      </c>
      <c r="C11" s="146" t="s">
        <v>668</v>
      </c>
      <c r="D11" s="156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44" t="s">
        <v>450</v>
      </c>
      <c r="B12" s="145">
        <v>6</v>
      </c>
      <c r="C12" s="146" t="s">
        <v>711</v>
      </c>
      <c r="D12" s="156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39.75" customHeight="1" x14ac:dyDescent="0.2">
      <c r="A15" s="292" t="s">
        <v>712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0.25" customHeight="1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54" customHeight="1" x14ac:dyDescent="0.2">
      <c r="A19" s="9">
        <v>1</v>
      </c>
      <c r="B19" s="303" t="s">
        <v>713</v>
      </c>
      <c r="C19" s="304"/>
      <c r="D19" s="18" t="s">
        <v>78</v>
      </c>
      <c r="E19" s="18">
        <v>8</v>
      </c>
      <c r="F19" s="17">
        <f>$F$27*E19/100</f>
        <v>10674565.5656</v>
      </c>
      <c r="G19" s="17">
        <f>$G$27*E19/100</f>
        <v>9775821.980800001</v>
      </c>
      <c r="H19" s="121">
        <f>J19+L19+N19+P19</f>
        <v>30</v>
      </c>
      <c r="I19" s="121">
        <f>K19+M19+O19+Q19</f>
        <v>30</v>
      </c>
      <c r="J19" s="9">
        <v>5</v>
      </c>
      <c r="K19" s="38">
        <v>5</v>
      </c>
      <c r="L19" s="9">
        <v>10</v>
      </c>
      <c r="M19" s="5">
        <v>10</v>
      </c>
      <c r="N19" s="9">
        <v>15</v>
      </c>
      <c r="O19" s="5">
        <v>15</v>
      </c>
      <c r="P19" s="9"/>
      <c r="Q19" s="5"/>
      <c r="R19" s="120">
        <f>J19+L19+N19+P19</f>
        <v>30</v>
      </c>
      <c r="S19" s="120">
        <f>K19+M19+O19+Q19</f>
        <v>30</v>
      </c>
      <c r="T19" s="120">
        <f>S19-R19</f>
        <v>0</v>
      </c>
      <c r="U19" s="25"/>
      <c r="V19" s="5">
        <f>O19/N19*100</f>
        <v>100</v>
      </c>
      <c r="W19" s="5">
        <f>G19/F19*100</f>
        <v>91.580513705435436</v>
      </c>
      <c r="X19" s="5">
        <f>V19/W19*100</f>
        <v>109.1935346875706</v>
      </c>
    </row>
    <row r="20" spans="1:24" ht="54" customHeight="1" x14ac:dyDescent="0.2">
      <c r="A20" s="9">
        <v>2</v>
      </c>
      <c r="B20" s="303" t="s">
        <v>714</v>
      </c>
      <c r="C20" s="304"/>
      <c r="D20" s="18" t="s">
        <v>715</v>
      </c>
      <c r="E20" s="18">
        <v>8</v>
      </c>
      <c r="F20" s="17">
        <f t="shared" ref="F20:F26" si="0">$F$27*E20/100</f>
        <v>10674565.5656</v>
      </c>
      <c r="G20" s="17">
        <f t="shared" ref="G20:G26" si="1">$G$27*E20/100</f>
        <v>9775821.980800001</v>
      </c>
      <c r="H20" s="121">
        <f t="shared" ref="H20:I26" si="2">J20+L20+N20+P20</f>
        <v>30</v>
      </c>
      <c r="I20" s="121">
        <f t="shared" si="2"/>
        <v>30</v>
      </c>
      <c r="J20" s="9">
        <v>10</v>
      </c>
      <c r="K20" s="38">
        <v>10</v>
      </c>
      <c r="L20" s="9">
        <v>10</v>
      </c>
      <c r="M20" s="5">
        <v>10</v>
      </c>
      <c r="N20" s="9">
        <v>10</v>
      </c>
      <c r="O20" s="5">
        <v>10</v>
      </c>
      <c r="P20" s="9"/>
      <c r="Q20" s="5"/>
      <c r="R20" s="120">
        <f t="shared" ref="R20:S27" si="3">J20+L20+N20+P20</f>
        <v>30</v>
      </c>
      <c r="S20" s="120">
        <f t="shared" si="3"/>
        <v>30</v>
      </c>
      <c r="T20" s="120">
        <f t="shared" ref="T20:T27" si="4">S20-R20</f>
        <v>0</v>
      </c>
      <c r="U20" s="25"/>
      <c r="V20" s="5">
        <f t="shared" ref="V20:V27" si="5">O20/N20*100</f>
        <v>100</v>
      </c>
      <c r="W20" s="5">
        <f t="shared" ref="W20:W27" si="6">G20/F20*100</f>
        <v>91.580513705435436</v>
      </c>
      <c r="X20" s="5">
        <f t="shared" ref="X20:X27" si="7">V20/W20*100</f>
        <v>109.1935346875706</v>
      </c>
    </row>
    <row r="21" spans="1:24" ht="54" customHeight="1" x14ac:dyDescent="0.2">
      <c r="A21" s="9">
        <v>3</v>
      </c>
      <c r="B21" s="303" t="s">
        <v>716</v>
      </c>
      <c r="C21" s="304"/>
      <c r="D21" s="18" t="s">
        <v>102</v>
      </c>
      <c r="E21" s="18">
        <v>9</v>
      </c>
      <c r="F21" s="17">
        <f t="shared" si="0"/>
        <v>12008886.261299999</v>
      </c>
      <c r="G21" s="17">
        <f t="shared" si="1"/>
        <v>10997799.728400001</v>
      </c>
      <c r="H21" s="121">
        <f t="shared" si="2"/>
        <v>275</v>
      </c>
      <c r="I21" s="121">
        <f t="shared" si="2"/>
        <v>275</v>
      </c>
      <c r="J21" s="9">
        <v>75</v>
      </c>
      <c r="K21" s="38">
        <v>75</v>
      </c>
      <c r="L21" s="9">
        <v>100</v>
      </c>
      <c r="M21" s="5">
        <v>100</v>
      </c>
      <c r="N21" s="9">
        <v>100</v>
      </c>
      <c r="O21" s="5">
        <v>100</v>
      </c>
      <c r="P21" s="9"/>
      <c r="Q21" s="5"/>
      <c r="R21" s="120">
        <f t="shared" si="3"/>
        <v>275</v>
      </c>
      <c r="S21" s="120">
        <f t="shared" si="3"/>
        <v>275</v>
      </c>
      <c r="T21" s="120">
        <f t="shared" si="4"/>
        <v>0</v>
      </c>
      <c r="U21" s="25"/>
      <c r="V21" s="5">
        <f t="shared" si="5"/>
        <v>100</v>
      </c>
      <c r="W21" s="5">
        <f t="shared" si="6"/>
        <v>91.58051370543545</v>
      </c>
      <c r="X21" s="5">
        <f t="shared" si="7"/>
        <v>109.1935346875706</v>
      </c>
    </row>
    <row r="22" spans="1:24" ht="54" customHeight="1" x14ac:dyDescent="0.2">
      <c r="A22" s="9">
        <v>4</v>
      </c>
      <c r="B22" s="303" t="s">
        <v>717</v>
      </c>
      <c r="C22" s="304"/>
      <c r="D22" s="18" t="s">
        <v>71</v>
      </c>
      <c r="E22" s="18">
        <v>3</v>
      </c>
      <c r="F22" s="17">
        <f t="shared" si="0"/>
        <v>4002962.0870999997</v>
      </c>
      <c r="G22" s="17">
        <f t="shared" si="1"/>
        <v>3665933.2428000001</v>
      </c>
      <c r="H22" s="121">
        <f t="shared" si="2"/>
        <v>9</v>
      </c>
      <c r="I22" s="121">
        <f t="shared" si="2"/>
        <v>9</v>
      </c>
      <c r="J22" s="9">
        <v>3</v>
      </c>
      <c r="K22" s="38">
        <v>3</v>
      </c>
      <c r="L22" s="9">
        <v>3</v>
      </c>
      <c r="M22" s="5">
        <v>3</v>
      </c>
      <c r="N22" s="9">
        <v>3</v>
      </c>
      <c r="O22" s="5">
        <v>3</v>
      </c>
      <c r="P22" s="9"/>
      <c r="Q22" s="5"/>
      <c r="R22" s="120">
        <f t="shared" si="3"/>
        <v>9</v>
      </c>
      <c r="S22" s="120">
        <f t="shared" si="3"/>
        <v>9</v>
      </c>
      <c r="T22" s="120">
        <f t="shared" si="4"/>
        <v>0</v>
      </c>
      <c r="U22" s="25"/>
      <c r="V22" s="5">
        <f t="shared" si="5"/>
        <v>100</v>
      </c>
      <c r="W22" s="5">
        <f t="shared" si="6"/>
        <v>91.58051370543545</v>
      </c>
      <c r="X22" s="5">
        <f t="shared" si="7"/>
        <v>109.1935346875706</v>
      </c>
    </row>
    <row r="23" spans="1:24" ht="54" customHeight="1" x14ac:dyDescent="0.2">
      <c r="A23" s="9">
        <v>5</v>
      </c>
      <c r="B23" s="303" t="s">
        <v>718</v>
      </c>
      <c r="C23" s="304"/>
      <c r="D23" s="18" t="s">
        <v>71</v>
      </c>
      <c r="E23" s="18">
        <v>3</v>
      </c>
      <c r="F23" s="17">
        <f t="shared" si="0"/>
        <v>4002962.0870999997</v>
      </c>
      <c r="G23" s="17">
        <f t="shared" si="1"/>
        <v>3665933.2428000001</v>
      </c>
      <c r="H23" s="121">
        <f t="shared" si="2"/>
        <v>3</v>
      </c>
      <c r="I23" s="121">
        <f t="shared" si="2"/>
        <v>3</v>
      </c>
      <c r="J23" s="9">
        <v>1</v>
      </c>
      <c r="K23" s="38">
        <v>1</v>
      </c>
      <c r="L23" s="9">
        <v>1</v>
      </c>
      <c r="M23" s="5">
        <v>1</v>
      </c>
      <c r="N23" s="9">
        <v>1</v>
      </c>
      <c r="O23" s="5">
        <v>1</v>
      </c>
      <c r="P23" s="9"/>
      <c r="Q23" s="5"/>
      <c r="R23" s="120">
        <f t="shared" si="3"/>
        <v>3</v>
      </c>
      <c r="S23" s="120">
        <f t="shared" si="3"/>
        <v>3</v>
      </c>
      <c r="T23" s="120">
        <f t="shared" si="4"/>
        <v>0</v>
      </c>
      <c r="U23" s="25"/>
      <c r="V23" s="5">
        <f t="shared" si="5"/>
        <v>100</v>
      </c>
      <c r="W23" s="5">
        <f t="shared" si="6"/>
        <v>91.58051370543545</v>
      </c>
      <c r="X23" s="5">
        <f t="shared" si="7"/>
        <v>109.1935346875706</v>
      </c>
    </row>
    <row r="24" spans="1:24" ht="54" customHeight="1" x14ac:dyDescent="0.2">
      <c r="A24" s="9">
        <v>6</v>
      </c>
      <c r="B24" s="303" t="s">
        <v>719</v>
      </c>
      <c r="C24" s="304"/>
      <c r="D24" s="18" t="s">
        <v>720</v>
      </c>
      <c r="E24" s="18">
        <v>42</v>
      </c>
      <c r="F24" s="17">
        <f t="shared" si="0"/>
        <v>56041469.219399996</v>
      </c>
      <c r="G24" s="17">
        <f t="shared" si="1"/>
        <v>51323065.3992</v>
      </c>
      <c r="H24" s="121">
        <f t="shared" si="2"/>
        <v>30</v>
      </c>
      <c r="I24" s="121">
        <f t="shared" si="2"/>
        <v>30</v>
      </c>
      <c r="J24" s="9">
        <v>5</v>
      </c>
      <c r="K24" s="38">
        <v>5</v>
      </c>
      <c r="L24" s="9">
        <v>10</v>
      </c>
      <c r="M24" s="5">
        <v>10</v>
      </c>
      <c r="N24" s="9">
        <v>15</v>
      </c>
      <c r="O24" s="5">
        <v>15</v>
      </c>
      <c r="P24" s="9"/>
      <c r="Q24" s="5"/>
      <c r="R24" s="120">
        <f t="shared" si="3"/>
        <v>30</v>
      </c>
      <c r="S24" s="120">
        <f t="shared" si="3"/>
        <v>30</v>
      </c>
      <c r="T24" s="120">
        <f t="shared" si="4"/>
        <v>0</v>
      </c>
      <c r="U24" s="25"/>
      <c r="V24" s="5">
        <f t="shared" si="5"/>
        <v>100</v>
      </c>
      <c r="W24" s="5">
        <f t="shared" si="6"/>
        <v>91.580513705435436</v>
      </c>
      <c r="X24" s="5">
        <f t="shared" si="7"/>
        <v>109.1935346875706</v>
      </c>
    </row>
    <row r="25" spans="1:24" ht="54" customHeight="1" x14ac:dyDescent="0.2">
      <c r="A25" s="9">
        <v>7</v>
      </c>
      <c r="B25" s="303" t="s">
        <v>721</v>
      </c>
      <c r="C25" s="304"/>
      <c r="D25" s="18" t="s">
        <v>536</v>
      </c>
      <c r="E25" s="18">
        <v>15</v>
      </c>
      <c r="F25" s="17">
        <f t="shared" si="0"/>
        <v>20014810.4355</v>
      </c>
      <c r="G25" s="17">
        <f t="shared" si="1"/>
        <v>18329666.214000002</v>
      </c>
      <c r="H25" s="121">
        <f t="shared" si="2"/>
        <v>275</v>
      </c>
      <c r="I25" s="121">
        <f t="shared" si="2"/>
        <v>275</v>
      </c>
      <c r="J25" s="9">
        <v>75</v>
      </c>
      <c r="K25" s="38">
        <v>75</v>
      </c>
      <c r="L25" s="9">
        <v>100</v>
      </c>
      <c r="M25" s="5">
        <v>100</v>
      </c>
      <c r="N25" s="9">
        <v>100</v>
      </c>
      <c r="O25" s="5">
        <v>100</v>
      </c>
      <c r="P25" s="9"/>
      <c r="Q25" s="5"/>
      <c r="R25" s="120">
        <f t="shared" si="3"/>
        <v>275</v>
      </c>
      <c r="S25" s="120">
        <f t="shared" si="3"/>
        <v>275</v>
      </c>
      <c r="T25" s="120">
        <f t="shared" si="4"/>
        <v>0</v>
      </c>
      <c r="U25" s="25"/>
      <c r="V25" s="5">
        <f t="shared" si="5"/>
        <v>100</v>
      </c>
      <c r="W25" s="5">
        <f t="shared" si="6"/>
        <v>91.58051370543545</v>
      </c>
      <c r="X25" s="5">
        <f t="shared" si="7"/>
        <v>109.1935346875706</v>
      </c>
    </row>
    <row r="26" spans="1:24" ht="54" customHeight="1" x14ac:dyDescent="0.2">
      <c r="A26" s="9">
        <v>8</v>
      </c>
      <c r="B26" s="303" t="s">
        <v>722</v>
      </c>
      <c r="C26" s="304"/>
      <c r="D26" s="18" t="s">
        <v>536</v>
      </c>
      <c r="E26" s="18">
        <v>12</v>
      </c>
      <c r="F26" s="17">
        <f t="shared" si="0"/>
        <v>16011848.348399999</v>
      </c>
      <c r="G26" s="17">
        <f t="shared" si="1"/>
        <v>14663732.9712</v>
      </c>
      <c r="H26" s="121">
        <f t="shared" si="2"/>
        <v>15</v>
      </c>
      <c r="I26" s="121">
        <f t="shared" si="2"/>
        <v>15</v>
      </c>
      <c r="J26" s="9">
        <v>5</v>
      </c>
      <c r="K26" s="38">
        <v>5</v>
      </c>
      <c r="L26" s="9">
        <v>5</v>
      </c>
      <c r="M26" s="5">
        <v>5</v>
      </c>
      <c r="N26" s="9">
        <v>5</v>
      </c>
      <c r="O26" s="5">
        <v>5</v>
      </c>
      <c r="P26" s="9"/>
      <c r="Q26" s="5"/>
      <c r="R26" s="120">
        <f t="shared" si="3"/>
        <v>15</v>
      </c>
      <c r="S26" s="120">
        <f t="shared" si="3"/>
        <v>15</v>
      </c>
      <c r="T26" s="120">
        <f t="shared" si="4"/>
        <v>0</v>
      </c>
      <c r="U26" s="25"/>
      <c r="V26" s="5">
        <f t="shared" si="5"/>
        <v>100</v>
      </c>
      <c r="W26" s="5">
        <f t="shared" si="6"/>
        <v>91.58051370543545</v>
      </c>
      <c r="X26" s="5">
        <f t="shared" si="7"/>
        <v>109.1935346875706</v>
      </c>
    </row>
    <row r="27" spans="1:24" s="1" customFormat="1" ht="36.75" customHeight="1" x14ac:dyDescent="0.2">
      <c r="A27" s="298" t="s">
        <v>24</v>
      </c>
      <c r="B27" s="299"/>
      <c r="C27" s="300"/>
      <c r="D27" s="18"/>
      <c r="E27" s="18">
        <f>SUM(E19:E26)</f>
        <v>100</v>
      </c>
      <c r="F27" s="40">
        <f>SEGUIMIENTO!D51</f>
        <v>133432069.56999999</v>
      </c>
      <c r="G27" s="40">
        <f>SEGUIMIENTO!E51</f>
        <v>122197774.76000001</v>
      </c>
      <c r="H27" s="40">
        <f>SEGUIMIENTO!F51</f>
        <v>0</v>
      </c>
      <c r="I27" s="40">
        <f>SEGUIMIENTO!G51</f>
        <v>0</v>
      </c>
      <c r="J27" s="40">
        <f>SEGUIMIENTO!H51</f>
        <v>0</v>
      </c>
      <c r="K27" s="40">
        <f>SEGUIMIENTO!I51</f>
        <v>0</v>
      </c>
      <c r="L27" s="40">
        <f>SEGUIMIENTO!J51</f>
        <v>0</v>
      </c>
      <c r="M27" s="40">
        <f>SEGUIMIENTO!K51</f>
        <v>0</v>
      </c>
      <c r="N27" s="18">
        <f>SUM(N19:N26)</f>
        <v>249</v>
      </c>
      <c r="O27" s="18">
        <f>SUM(O19:O26)</f>
        <v>249</v>
      </c>
      <c r="P27" s="18">
        <f>SUM(P19:P26)</f>
        <v>0</v>
      </c>
      <c r="Q27" s="18">
        <f>SUM(Q19:Q26)</f>
        <v>0</v>
      </c>
      <c r="R27" s="121">
        <f t="shared" si="3"/>
        <v>249</v>
      </c>
      <c r="S27" s="121">
        <f t="shared" si="3"/>
        <v>249</v>
      </c>
      <c r="T27" s="121">
        <f t="shared" si="4"/>
        <v>0</v>
      </c>
      <c r="U27" s="21"/>
      <c r="V27" s="5">
        <f t="shared" si="5"/>
        <v>100</v>
      </c>
      <c r="W27" s="5">
        <f t="shared" si="6"/>
        <v>91.58051370543545</v>
      </c>
      <c r="X27" s="5">
        <f t="shared" si="7"/>
        <v>109.1935346875706</v>
      </c>
    </row>
    <row r="28" spans="1:24" s="6" customFormat="1" ht="14.25" customHeight="1" x14ac:dyDescent="0.2">
      <c r="F28" s="10"/>
    </row>
    <row r="29" spans="1:24" s="6" customFormat="1" ht="14.25" customHeight="1" x14ac:dyDescent="0.2">
      <c r="B29" s="11" t="s">
        <v>25</v>
      </c>
      <c r="F29" s="10"/>
      <c r="H29" s="6" t="s">
        <v>26</v>
      </c>
    </row>
    <row r="31" spans="1:24" x14ac:dyDescent="0.2">
      <c r="C31" s="46"/>
    </row>
    <row r="32" spans="1:24" x14ac:dyDescent="0.2">
      <c r="C32" s="211"/>
    </row>
    <row r="33" spans="1:24" x14ac:dyDescent="0.2">
      <c r="A33" s="6"/>
      <c r="B33" s="6"/>
      <c r="C33" s="6" t="s">
        <v>57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1" t="s">
        <v>291</v>
      </c>
      <c r="S33" s="1"/>
      <c r="T33" s="1"/>
      <c r="U33" s="50"/>
      <c r="V33" s="28"/>
      <c r="W33" s="212"/>
      <c r="X33" s="212"/>
    </row>
    <row r="34" spans="1:24" x14ac:dyDescent="0.2">
      <c r="A34" s="289" t="s">
        <v>56</v>
      </c>
      <c r="B34" s="289"/>
      <c r="C34" s="289"/>
      <c r="D34" s="6"/>
      <c r="E34" s="6"/>
      <c r="F34" s="6"/>
      <c r="G34" s="6"/>
      <c r="H34" s="11" t="s">
        <v>291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289" t="s">
        <v>528</v>
      </c>
      <c r="V34" s="289"/>
      <c r="W34" s="289"/>
      <c r="X34" s="289"/>
    </row>
    <row r="35" spans="1:24" x14ac:dyDescent="0.2">
      <c r="A35" s="287" t="s">
        <v>291</v>
      </c>
      <c r="B35" s="287"/>
      <c r="C35" s="287"/>
      <c r="D35" s="6"/>
      <c r="E35" s="6"/>
      <c r="F35" s="6"/>
      <c r="G35" s="6"/>
      <c r="H35" s="11" t="s">
        <v>291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287" t="s">
        <v>261</v>
      </c>
      <c r="V35" s="287"/>
      <c r="W35" s="287"/>
      <c r="X35" s="287"/>
    </row>
  </sheetData>
  <sheetProtection sheet="1" objects="1" scenarios="1"/>
  <mergeCells count="34">
    <mergeCell ref="A6:X6"/>
    <mergeCell ref="A1:X1"/>
    <mergeCell ref="A2:X2"/>
    <mergeCell ref="A3:X3"/>
    <mergeCell ref="A4:X4"/>
    <mergeCell ref="A5:X5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B25:C25"/>
    <mergeCell ref="P17:Q17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B26:C26"/>
    <mergeCell ref="A27:C27"/>
    <mergeCell ref="A34:C34"/>
    <mergeCell ref="U34:X34"/>
    <mergeCell ref="A35:C35"/>
    <mergeCell ref="U35:X35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opLeftCell="A2" workbookViewId="0">
      <selection activeCell="V27" sqref="V27"/>
    </sheetView>
  </sheetViews>
  <sheetFormatPr baseColWidth="10" defaultRowHeight="12.75" x14ac:dyDescent="0.2"/>
  <cols>
    <col min="1" max="1" width="10.85546875" style="36" customWidth="1"/>
    <col min="2" max="2" width="6.140625" style="36" customWidth="1"/>
    <col min="3" max="3" width="33" style="36" customWidth="1"/>
    <col min="4" max="5" width="10.85546875" style="36" customWidth="1"/>
    <col min="6" max="7" width="12.85546875" style="46" customWidth="1"/>
    <col min="8" max="8" width="10.85546875" style="36" hidden="1" customWidth="1"/>
    <col min="9" max="9" width="10.28515625" style="36" hidden="1" customWidth="1"/>
    <col min="10" max="10" width="10.42578125" style="36" hidden="1" customWidth="1"/>
    <col min="11" max="11" width="10.7109375" style="36" hidden="1" customWidth="1"/>
    <col min="12" max="12" width="10.42578125" style="36" hidden="1" customWidth="1"/>
    <col min="13" max="13" width="9.28515625" style="36" hidden="1" customWidth="1"/>
    <col min="14" max="14" width="10.42578125" style="36" customWidth="1"/>
    <col min="15" max="15" width="9.28515625" style="36" customWidth="1"/>
    <col min="16" max="16" width="10.42578125" style="36" hidden="1" customWidth="1"/>
    <col min="17" max="17" width="9.28515625" style="36" hidden="1" customWidth="1"/>
    <col min="18" max="20" width="9.28515625" style="36" customWidth="1"/>
    <col min="21" max="21" width="24" style="36" customWidth="1"/>
    <col min="22" max="22" width="7.5703125" style="36" customWidth="1"/>
    <col min="23" max="23" width="7" style="36" customWidth="1"/>
    <col min="24" max="24" width="7.28515625" style="36" bestFit="1" customWidth="1"/>
    <col min="25" max="25" width="11.42578125" style="36" customWidth="1"/>
    <col min="26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40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216</v>
      </c>
      <c r="C8" s="146" t="s">
        <v>723</v>
      </c>
      <c r="D8" s="156"/>
      <c r="E8" s="1"/>
      <c r="F8" s="23"/>
      <c r="G8" s="23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8</v>
      </c>
      <c r="C9" s="146" t="s">
        <v>652</v>
      </c>
      <c r="D9" s="156"/>
      <c r="E9" s="1"/>
      <c r="F9" s="23"/>
      <c r="G9" s="23"/>
      <c r="H9" s="1"/>
      <c r="I9" s="1"/>
      <c r="J9" s="1"/>
      <c r="K9" s="1"/>
      <c r="L9" s="1"/>
      <c r="M9" s="1"/>
      <c r="N9" s="1"/>
      <c r="O9" s="6"/>
      <c r="P9" s="6"/>
      <c r="Q9" s="6"/>
    </row>
    <row r="10" spans="1:24" x14ac:dyDescent="0.2">
      <c r="A10" s="144" t="s">
        <v>464</v>
      </c>
      <c r="B10" s="145">
        <v>5</v>
      </c>
      <c r="C10" s="146" t="s">
        <v>724</v>
      </c>
      <c r="D10" s="156"/>
      <c r="E10" s="1"/>
      <c r="F10" s="23"/>
      <c r="G10" s="23"/>
      <c r="H10" s="1"/>
      <c r="I10" s="1"/>
      <c r="J10" s="1"/>
      <c r="K10" s="1"/>
      <c r="L10" s="1"/>
      <c r="M10" s="1"/>
      <c r="N10" s="1"/>
      <c r="O10" s="6"/>
      <c r="P10" s="6"/>
      <c r="Q10" s="6"/>
    </row>
    <row r="11" spans="1:24" x14ac:dyDescent="0.2">
      <c r="A11" s="144" t="s">
        <v>6</v>
      </c>
      <c r="B11" s="148">
        <v>36</v>
      </c>
      <c r="C11" s="146" t="s">
        <v>725</v>
      </c>
      <c r="D11" s="156"/>
      <c r="E11" s="1"/>
      <c r="F11" s="23"/>
      <c r="G11" s="23"/>
      <c r="H11" s="1"/>
      <c r="I11" s="1"/>
      <c r="J11" s="1"/>
      <c r="K11" s="1"/>
      <c r="L11" s="1"/>
      <c r="M11" s="1"/>
      <c r="N11" s="1"/>
      <c r="O11" s="6"/>
      <c r="P11" s="6"/>
      <c r="Q11" s="6"/>
    </row>
    <row r="12" spans="1:24" x14ac:dyDescent="0.2">
      <c r="A12" s="144" t="s">
        <v>450</v>
      </c>
      <c r="B12" s="145">
        <v>7</v>
      </c>
      <c r="C12" s="146" t="s">
        <v>725</v>
      </c>
      <c r="D12" s="156"/>
      <c r="E12" s="1"/>
      <c r="F12" s="23"/>
      <c r="G12" s="23"/>
      <c r="H12" s="1"/>
      <c r="I12" s="1"/>
      <c r="J12" s="1"/>
      <c r="K12" s="1"/>
      <c r="L12" s="1"/>
      <c r="M12" s="1"/>
      <c r="N12" s="1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23"/>
      <c r="G13" s="23"/>
      <c r="H13" s="1"/>
      <c r="I13" s="1"/>
      <c r="J13" s="1"/>
      <c r="K13" s="1"/>
      <c r="L13" s="1"/>
      <c r="M13" s="1"/>
      <c r="N13" s="1"/>
      <c r="O13" s="6"/>
      <c r="P13" s="6"/>
      <c r="Q13" s="6"/>
      <c r="W13" s="318"/>
      <c r="X13" s="318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39.75" customHeight="1" x14ac:dyDescent="0.2">
      <c r="A15" s="292" t="s">
        <v>726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92"/>
      <c r="G16" s="92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0.25" customHeight="1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61.5" customHeight="1" x14ac:dyDescent="0.2">
      <c r="A19" s="9">
        <v>1</v>
      </c>
      <c r="B19" s="303" t="s">
        <v>727</v>
      </c>
      <c r="C19" s="304"/>
      <c r="D19" s="18" t="s">
        <v>536</v>
      </c>
      <c r="E19" s="18">
        <v>25</v>
      </c>
      <c r="F19" s="17">
        <f>$F$29*E19/100</f>
        <v>430348.75</v>
      </c>
      <c r="G19" s="17">
        <f>$G$29*E19/100</f>
        <v>410824.75</v>
      </c>
      <c r="H19" s="121">
        <f>J19+L19+N19+P19</f>
        <v>550</v>
      </c>
      <c r="I19" s="121">
        <f>K19+M19+O19+Q19</f>
        <v>290</v>
      </c>
      <c r="J19" s="9">
        <v>150</v>
      </c>
      <c r="K19" s="38">
        <v>102</v>
      </c>
      <c r="L19" s="9">
        <v>200</v>
      </c>
      <c r="M19" s="5">
        <v>147</v>
      </c>
      <c r="N19" s="9">
        <v>200</v>
      </c>
      <c r="O19" s="5">
        <v>41</v>
      </c>
      <c r="P19" s="9"/>
      <c r="Q19" s="5"/>
      <c r="R19" s="120">
        <f t="shared" ref="R19:S29" si="0">J19+L19+N19+P19</f>
        <v>550</v>
      </c>
      <c r="S19" s="120">
        <f t="shared" si="0"/>
        <v>290</v>
      </c>
      <c r="T19" s="120">
        <f t="shared" ref="T19:T29" si="1">S19-R19</f>
        <v>-260</v>
      </c>
      <c r="U19" s="206" t="s">
        <v>1098</v>
      </c>
      <c r="V19" s="5">
        <f>O19/N19*100</f>
        <v>20.5</v>
      </c>
      <c r="W19" s="5">
        <f>G19/F19*100</f>
        <v>95.463214427833236</v>
      </c>
      <c r="X19" s="5">
        <f>V19/W19*100</f>
        <v>21.474240232605265</v>
      </c>
    </row>
    <row r="20" spans="1:24" ht="70.5" customHeight="1" x14ac:dyDescent="0.2">
      <c r="A20" s="9">
        <v>2</v>
      </c>
      <c r="B20" s="303" t="s">
        <v>728</v>
      </c>
      <c r="C20" s="304"/>
      <c r="D20" s="18" t="s">
        <v>644</v>
      </c>
      <c r="E20" s="18">
        <v>20</v>
      </c>
      <c r="F20" s="17">
        <f t="shared" ref="F20:F26" si="2">$F$29*E20/100</f>
        <v>344279</v>
      </c>
      <c r="G20" s="17">
        <f t="shared" ref="G20:G26" si="3">$G$29*E20/100</f>
        <v>328659.8</v>
      </c>
      <c r="H20" s="121">
        <f t="shared" ref="H20:I28" si="4">J20+L20+N20+P20</f>
        <v>30</v>
      </c>
      <c r="I20" s="121">
        <f t="shared" si="4"/>
        <v>2</v>
      </c>
      <c r="J20" s="9">
        <v>10</v>
      </c>
      <c r="K20" s="38">
        <v>0</v>
      </c>
      <c r="L20" s="9">
        <v>15</v>
      </c>
      <c r="M20" s="5">
        <v>0</v>
      </c>
      <c r="N20" s="9">
        <v>5</v>
      </c>
      <c r="O20" s="5">
        <v>2</v>
      </c>
      <c r="P20" s="9"/>
      <c r="Q20" s="5"/>
      <c r="R20" s="120">
        <f t="shared" si="0"/>
        <v>30</v>
      </c>
      <c r="S20" s="120">
        <f t="shared" si="0"/>
        <v>2</v>
      </c>
      <c r="T20" s="120">
        <f t="shared" si="1"/>
        <v>-28</v>
      </c>
      <c r="U20" s="206" t="s">
        <v>1099</v>
      </c>
      <c r="V20" s="5">
        <f t="shared" ref="V20:V29" si="5">O20/N20*100</f>
        <v>40</v>
      </c>
      <c r="W20" s="5">
        <f t="shared" ref="W20:W29" si="6">G20/F20*100</f>
        <v>95.463214427833236</v>
      </c>
      <c r="X20" s="5">
        <f t="shared" ref="X20:X29" si="7">V20/W20*100</f>
        <v>41.900956551424912</v>
      </c>
    </row>
    <row r="21" spans="1:24" ht="62.25" customHeight="1" x14ac:dyDescent="0.2">
      <c r="A21" s="9">
        <v>3</v>
      </c>
      <c r="B21" s="303" t="s">
        <v>729</v>
      </c>
      <c r="C21" s="304"/>
      <c r="D21" s="18" t="s">
        <v>536</v>
      </c>
      <c r="E21" s="18">
        <v>6</v>
      </c>
      <c r="F21" s="17">
        <f t="shared" si="2"/>
        <v>103283.7</v>
      </c>
      <c r="G21" s="17">
        <f t="shared" si="3"/>
        <v>98597.94</v>
      </c>
      <c r="H21" s="121">
        <f t="shared" si="4"/>
        <v>6</v>
      </c>
      <c r="I21" s="121">
        <f t="shared" si="4"/>
        <v>2</v>
      </c>
      <c r="J21" s="9">
        <v>2</v>
      </c>
      <c r="K21" s="38">
        <v>2</v>
      </c>
      <c r="L21" s="9">
        <v>2</v>
      </c>
      <c r="M21" s="5">
        <v>0</v>
      </c>
      <c r="N21" s="9">
        <v>2</v>
      </c>
      <c r="O21" s="5">
        <v>0</v>
      </c>
      <c r="P21" s="9"/>
      <c r="Q21" s="5"/>
      <c r="R21" s="120">
        <f t="shared" si="0"/>
        <v>6</v>
      </c>
      <c r="S21" s="120">
        <f t="shared" si="0"/>
        <v>2</v>
      </c>
      <c r="T21" s="120">
        <f t="shared" si="1"/>
        <v>-4</v>
      </c>
      <c r="U21" s="206" t="s">
        <v>1100</v>
      </c>
      <c r="V21" s="5">
        <f t="shared" si="5"/>
        <v>0</v>
      </c>
      <c r="W21" s="5">
        <f t="shared" si="6"/>
        <v>95.463214427833236</v>
      </c>
      <c r="X21" s="5">
        <f t="shared" si="7"/>
        <v>0</v>
      </c>
    </row>
    <row r="22" spans="1:24" ht="33.75" customHeight="1" x14ac:dyDescent="0.2">
      <c r="A22" s="9">
        <v>4</v>
      </c>
      <c r="B22" s="303" t="s">
        <v>730</v>
      </c>
      <c r="C22" s="304"/>
      <c r="D22" s="18" t="s">
        <v>731</v>
      </c>
      <c r="E22" s="18">
        <v>8</v>
      </c>
      <c r="F22" s="17">
        <f t="shared" si="2"/>
        <v>137711.6</v>
      </c>
      <c r="G22" s="17">
        <f t="shared" si="3"/>
        <v>131463.92000000001</v>
      </c>
      <c r="H22" s="121">
        <f t="shared" si="4"/>
        <v>4</v>
      </c>
      <c r="I22" s="121">
        <f t="shared" si="4"/>
        <v>0</v>
      </c>
      <c r="J22" s="9">
        <v>1</v>
      </c>
      <c r="K22" s="38">
        <v>0</v>
      </c>
      <c r="L22" s="9">
        <v>1</v>
      </c>
      <c r="M22" s="5">
        <v>0</v>
      </c>
      <c r="N22" s="9">
        <v>2</v>
      </c>
      <c r="O22" s="5">
        <v>0</v>
      </c>
      <c r="P22" s="9"/>
      <c r="Q22" s="5"/>
      <c r="R22" s="120">
        <f t="shared" si="0"/>
        <v>4</v>
      </c>
      <c r="S22" s="120">
        <f t="shared" si="0"/>
        <v>0</v>
      </c>
      <c r="T22" s="120">
        <f t="shared" si="1"/>
        <v>-4</v>
      </c>
      <c r="U22" s="206" t="s">
        <v>1100</v>
      </c>
      <c r="V22" s="5">
        <f t="shared" si="5"/>
        <v>0</v>
      </c>
      <c r="W22" s="5">
        <f t="shared" si="6"/>
        <v>95.463214427833236</v>
      </c>
      <c r="X22" s="5">
        <f t="shared" si="7"/>
        <v>0</v>
      </c>
    </row>
    <row r="23" spans="1:24" ht="33.75" customHeight="1" x14ac:dyDescent="0.2">
      <c r="A23" s="9">
        <v>5</v>
      </c>
      <c r="B23" s="303" t="s">
        <v>732</v>
      </c>
      <c r="C23" s="304"/>
      <c r="D23" s="18" t="s">
        <v>644</v>
      </c>
      <c r="E23" s="18">
        <v>10</v>
      </c>
      <c r="F23" s="17">
        <f t="shared" si="2"/>
        <v>172139.5</v>
      </c>
      <c r="G23" s="17">
        <f t="shared" si="3"/>
        <v>164329.9</v>
      </c>
      <c r="H23" s="121">
        <f t="shared" si="4"/>
        <v>4</v>
      </c>
      <c r="I23" s="121">
        <f t="shared" si="4"/>
        <v>3</v>
      </c>
      <c r="J23" s="9">
        <v>1</v>
      </c>
      <c r="K23" s="38">
        <v>1</v>
      </c>
      <c r="L23" s="9">
        <v>2</v>
      </c>
      <c r="M23" s="5">
        <v>2</v>
      </c>
      <c r="N23" s="9">
        <v>1</v>
      </c>
      <c r="O23" s="5">
        <v>0</v>
      </c>
      <c r="P23" s="9"/>
      <c r="Q23" s="5"/>
      <c r="R23" s="120">
        <f t="shared" si="0"/>
        <v>4</v>
      </c>
      <c r="S23" s="120">
        <f t="shared" si="0"/>
        <v>3</v>
      </c>
      <c r="T23" s="120">
        <f t="shared" si="1"/>
        <v>-1</v>
      </c>
      <c r="U23" s="206" t="s">
        <v>1101</v>
      </c>
      <c r="V23" s="5">
        <f t="shared" si="5"/>
        <v>0</v>
      </c>
      <c r="W23" s="5">
        <f t="shared" si="6"/>
        <v>95.463214427833236</v>
      </c>
      <c r="X23" s="5">
        <f t="shared" si="7"/>
        <v>0</v>
      </c>
    </row>
    <row r="24" spans="1:24" ht="36" x14ac:dyDescent="0.2">
      <c r="A24" s="9">
        <v>6</v>
      </c>
      <c r="B24" s="303" t="s">
        <v>733</v>
      </c>
      <c r="C24" s="304"/>
      <c r="D24" s="18" t="s">
        <v>391</v>
      </c>
      <c r="E24" s="18">
        <v>14</v>
      </c>
      <c r="F24" s="17">
        <f t="shared" si="2"/>
        <v>240995.3</v>
      </c>
      <c r="G24" s="17">
        <f t="shared" si="3"/>
        <v>230061.86</v>
      </c>
      <c r="H24" s="121">
        <f t="shared" si="4"/>
        <v>10</v>
      </c>
      <c r="I24" s="121">
        <f t="shared" si="4"/>
        <v>16</v>
      </c>
      <c r="J24" s="9">
        <v>2</v>
      </c>
      <c r="K24" s="38">
        <v>12</v>
      </c>
      <c r="L24" s="9">
        <v>4</v>
      </c>
      <c r="M24" s="5">
        <v>3</v>
      </c>
      <c r="N24" s="9">
        <v>4</v>
      </c>
      <c r="O24" s="5">
        <v>1</v>
      </c>
      <c r="P24" s="9"/>
      <c r="Q24" s="5"/>
      <c r="R24" s="120">
        <f t="shared" si="0"/>
        <v>10</v>
      </c>
      <c r="S24" s="120">
        <f t="shared" si="0"/>
        <v>16</v>
      </c>
      <c r="T24" s="120">
        <f t="shared" si="1"/>
        <v>6</v>
      </c>
      <c r="U24" s="206" t="s">
        <v>1102</v>
      </c>
      <c r="V24" s="5">
        <f t="shared" si="5"/>
        <v>25</v>
      </c>
      <c r="W24" s="5">
        <f t="shared" si="6"/>
        <v>95.463214427833236</v>
      </c>
      <c r="X24" s="5">
        <f t="shared" si="7"/>
        <v>26.188097844640566</v>
      </c>
    </row>
    <row r="25" spans="1:24" ht="33.75" customHeight="1" x14ac:dyDescent="0.2">
      <c r="A25" s="9">
        <v>7</v>
      </c>
      <c r="B25" s="303" t="s">
        <v>734</v>
      </c>
      <c r="C25" s="304"/>
      <c r="D25" s="18" t="s">
        <v>536</v>
      </c>
      <c r="E25" s="18">
        <v>12</v>
      </c>
      <c r="F25" s="17">
        <f t="shared" si="2"/>
        <v>206567.4</v>
      </c>
      <c r="G25" s="17">
        <f t="shared" si="3"/>
        <v>197195.88</v>
      </c>
      <c r="H25" s="121">
        <f t="shared" si="4"/>
        <v>5</v>
      </c>
      <c r="I25" s="121">
        <f t="shared" si="4"/>
        <v>6</v>
      </c>
      <c r="J25" s="9">
        <v>1</v>
      </c>
      <c r="K25" s="38">
        <v>3</v>
      </c>
      <c r="L25" s="9">
        <v>2</v>
      </c>
      <c r="M25" s="5">
        <v>3</v>
      </c>
      <c r="N25" s="9">
        <v>2</v>
      </c>
      <c r="O25" s="5">
        <v>0</v>
      </c>
      <c r="P25" s="9"/>
      <c r="Q25" s="5"/>
      <c r="R25" s="120">
        <f t="shared" si="0"/>
        <v>5</v>
      </c>
      <c r="S25" s="120">
        <f t="shared" si="0"/>
        <v>6</v>
      </c>
      <c r="T25" s="120">
        <f t="shared" si="1"/>
        <v>1</v>
      </c>
      <c r="U25" s="206" t="s">
        <v>1103</v>
      </c>
      <c r="V25" s="5">
        <f t="shared" si="5"/>
        <v>0</v>
      </c>
      <c r="W25" s="5">
        <f t="shared" si="6"/>
        <v>95.463214427833236</v>
      </c>
      <c r="X25" s="5">
        <f t="shared" si="7"/>
        <v>0</v>
      </c>
    </row>
    <row r="26" spans="1:24" ht="33.75" customHeight="1" x14ac:dyDescent="0.2">
      <c r="A26" s="9">
        <v>8</v>
      </c>
      <c r="B26" s="303" t="s">
        <v>735</v>
      </c>
      <c r="C26" s="304"/>
      <c r="D26" s="18" t="s">
        <v>536</v>
      </c>
      <c r="E26" s="18">
        <v>5</v>
      </c>
      <c r="F26" s="17">
        <f t="shared" si="2"/>
        <v>86069.75</v>
      </c>
      <c r="G26" s="17">
        <f t="shared" si="3"/>
        <v>82164.95</v>
      </c>
      <c r="H26" s="121">
        <f t="shared" si="4"/>
        <v>0</v>
      </c>
      <c r="I26" s="121">
        <f t="shared" si="4"/>
        <v>0</v>
      </c>
      <c r="J26" s="9">
        <v>0</v>
      </c>
      <c r="K26" s="38">
        <v>0</v>
      </c>
      <c r="L26" s="9">
        <v>0</v>
      </c>
      <c r="M26" s="5">
        <v>0</v>
      </c>
      <c r="N26" s="9">
        <v>0</v>
      </c>
      <c r="O26" s="5">
        <v>0</v>
      </c>
      <c r="P26" s="9"/>
      <c r="Q26" s="5"/>
      <c r="R26" s="120">
        <f t="shared" si="0"/>
        <v>0</v>
      </c>
      <c r="S26" s="120">
        <f t="shared" si="0"/>
        <v>0</v>
      </c>
      <c r="T26" s="120">
        <f t="shared" si="1"/>
        <v>0</v>
      </c>
      <c r="U26" s="206" t="s">
        <v>1104</v>
      </c>
      <c r="V26" s="5">
        <v>0</v>
      </c>
      <c r="W26" s="5">
        <f t="shared" si="6"/>
        <v>95.463214427833236</v>
      </c>
      <c r="X26" s="5">
        <f t="shared" si="7"/>
        <v>0</v>
      </c>
    </row>
    <row r="27" spans="1:24" ht="75.75" customHeight="1" x14ac:dyDescent="0.2">
      <c r="A27" s="9"/>
      <c r="B27" s="303"/>
      <c r="C27" s="304"/>
      <c r="D27" s="18"/>
      <c r="E27" s="18"/>
      <c r="F27" s="17"/>
      <c r="G27" s="17"/>
      <c r="H27" s="121">
        <f t="shared" si="4"/>
        <v>0</v>
      </c>
      <c r="I27" s="121">
        <f t="shared" si="4"/>
        <v>0</v>
      </c>
      <c r="J27" s="9"/>
      <c r="K27" s="38"/>
      <c r="L27" s="9"/>
      <c r="M27" s="5"/>
      <c r="N27" s="9"/>
      <c r="O27" s="5"/>
      <c r="P27" s="9"/>
      <c r="Q27" s="5"/>
      <c r="R27" s="120"/>
      <c r="S27" s="120"/>
      <c r="T27" s="120"/>
      <c r="U27" s="213"/>
      <c r="V27" s="5"/>
      <c r="W27" s="5"/>
      <c r="X27" s="5">
        <v>0</v>
      </c>
    </row>
    <row r="28" spans="1:24" ht="33.75" customHeight="1" x14ac:dyDescent="0.2">
      <c r="A28" s="9"/>
      <c r="B28" s="303"/>
      <c r="C28" s="304"/>
      <c r="D28" s="18"/>
      <c r="E28" s="18"/>
      <c r="F28" s="17"/>
      <c r="G28" s="17"/>
      <c r="H28" s="121">
        <f t="shared" si="4"/>
        <v>0</v>
      </c>
      <c r="I28" s="121">
        <f t="shared" si="4"/>
        <v>0</v>
      </c>
      <c r="J28" s="9"/>
      <c r="K28" s="38"/>
      <c r="L28" s="9"/>
      <c r="M28" s="5"/>
      <c r="N28" s="9"/>
      <c r="O28" s="5"/>
      <c r="P28" s="9"/>
      <c r="Q28" s="5"/>
      <c r="R28" s="120"/>
      <c r="S28" s="120"/>
      <c r="T28" s="120"/>
      <c r="U28" s="38"/>
      <c r="V28" s="5"/>
      <c r="W28" s="5"/>
      <c r="X28" s="5"/>
    </row>
    <row r="29" spans="1:24" s="1" customFormat="1" ht="36.75" customHeight="1" x14ac:dyDescent="0.2">
      <c r="A29" s="298" t="s">
        <v>24</v>
      </c>
      <c r="B29" s="299"/>
      <c r="C29" s="300"/>
      <c r="D29" s="18"/>
      <c r="E29" s="18">
        <f>SUM(E19:E28)</f>
        <v>100</v>
      </c>
      <c r="F29" s="19">
        <f>SEGUIMIENTO!D48</f>
        <v>1721395</v>
      </c>
      <c r="G29" s="19">
        <f>SEGUIMIENTO!E48</f>
        <v>1643299</v>
      </c>
      <c r="H29" s="18">
        <f t="shared" ref="H29:Q29" si="8">SUM(H19:H28)</f>
        <v>609</v>
      </c>
      <c r="I29" s="18">
        <f t="shared" si="8"/>
        <v>319</v>
      </c>
      <c r="J29" s="18">
        <f t="shared" si="8"/>
        <v>167</v>
      </c>
      <c r="K29" s="18">
        <f t="shared" si="8"/>
        <v>120</v>
      </c>
      <c r="L29" s="18">
        <f t="shared" si="8"/>
        <v>226</v>
      </c>
      <c r="M29" s="18">
        <f t="shared" si="8"/>
        <v>155</v>
      </c>
      <c r="N29" s="18">
        <f t="shared" si="8"/>
        <v>216</v>
      </c>
      <c r="O29" s="18">
        <f t="shared" si="8"/>
        <v>44</v>
      </c>
      <c r="P29" s="18">
        <f t="shared" si="8"/>
        <v>0</v>
      </c>
      <c r="Q29" s="18">
        <f t="shared" si="8"/>
        <v>0</v>
      </c>
      <c r="R29" s="121">
        <f t="shared" si="0"/>
        <v>609</v>
      </c>
      <c r="S29" s="121">
        <f t="shared" si="0"/>
        <v>319</v>
      </c>
      <c r="T29" s="121">
        <f t="shared" si="1"/>
        <v>-290</v>
      </c>
      <c r="U29" s="121"/>
      <c r="V29" s="5">
        <f t="shared" si="5"/>
        <v>20.37037037037037</v>
      </c>
      <c r="W29" s="5">
        <f t="shared" si="6"/>
        <v>95.463214427833236</v>
      </c>
      <c r="X29" s="5">
        <f t="shared" si="7"/>
        <v>21.338450095633053</v>
      </c>
    </row>
    <row r="30" spans="1:24" s="6" customFormat="1" ht="14.25" customHeight="1" x14ac:dyDescent="0.2">
      <c r="F30" s="153"/>
      <c r="G30" s="92"/>
    </row>
    <row r="31" spans="1:24" s="6" customFormat="1" ht="14.25" customHeight="1" x14ac:dyDescent="0.2">
      <c r="B31" s="11" t="s">
        <v>25</v>
      </c>
      <c r="F31" s="153"/>
      <c r="G31" s="92"/>
      <c r="H31" s="6" t="s">
        <v>26</v>
      </c>
    </row>
    <row r="35" spans="1:22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50"/>
      <c r="S35" s="50"/>
      <c r="T35" s="317"/>
      <c r="U35" s="317"/>
      <c r="V35" s="6"/>
    </row>
    <row r="36" spans="1:22" x14ac:dyDescent="0.2">
      <c r="A36" s="289" t="s">
        <v>57</v>
      </c>
      <c r="B36" s="289"/>
      <c r="C36" s="289"/>
      <c r="D36" s="6"/>
      <c r="E36" s="6"/>
      <c r="F36" s="6"/>
      <c r="G36" s="6"/>
      <c r="H36" s="287" t="s">
        <v>286</v>
      </c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</row>
    <row r="37" spans="1:22" x14ac:dyDescent="0.2">
      <c r="A37" s="287" t="s">
        <v>56</v>
      </c>
      <c r="B37" s="287"/>
      <c r="C37" s="287"/>
      <c r="D37" s="6"/>
      <c r="E37" s="6"/>
      <c r="F37" s="6"/>
      <c r="G37" s="6"/>
      <c r="H37" s="287" t="s">
        <v>116</v>
      </c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</row>
  </sheetData>
  <sheetProtection sheet="1" objects="1" scenarios="1"/>
  <mergeCells count="38">
    <mergeCell ref="A6:X6"/>
    <mergeCell ref="A1:X1"/>
    <mergeCell ref="A2:X2"/>
    <mergeCell ref="A3:X3"/>
    <mergeCell ref="A4:X4"/>
    <mergeCell ref="A5:X5"/>
    <mergeCell ref="V17:X17"/>
    <mergeCell ref="B18:C18"/>
    <mergeCell ref="W13:X13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B24:C24"/>
    <mergeCell ref="N17:O17"/>
    <mergeCell ref="P17:Q17"/>
    <mergeCell ref="R17:T17"/>
    <mergeCell ref="U17:U18"/>
    <mergeCell ref="B19:C19"/>
    <mergeCell ref="B20:C20"/>
    <mergeCell ref="B21:C21"/>
    <mergeCell ref="B22:C22"/>
    <mergeCell ref="B23:C23"/>
    <mergeCell ref="A36:C36"/>
    <mergeCell ref="H36:V36"/>
    <mergeCell ref="A37:C37"/>
    <mergeCell ref="H37:V37"/>
    <mergeCell ref="B25:C25"/>
    <mergeCell ref="B26:C26"/>
    <mergeCell ref="B27:C27"/>
    <mergeCell ref="B28:C28"/>
    <mergeCell ref="A29:C29"/>
    <mergeCell ref="T35:U35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opLeftCell="A9" workbookViewId="0">
      <selection activeCell="O26" sqref="O26"/>
    </sheetView>
  </sheetViews>
  <sheetFormatPr baseColWidth="10" defaultRowHeight="12.75" x14ac:dyDescent="0.2"/>
  <cols>
    <col min="1" max="1" width="10.7109375" style="36" customWidth="1"/>
    <col min="2" max="2" width="7.28515625" style="36" customWidth="1"/>
    <col min="3" max="3" width="40.7109375" style="36" customWidth="1"/>
    <col min="4" max="5" width="13.28515625" style="36" customWidth="1"/>
    <col min="6" max="6" width="11.85546875" style="36" customWidth="1"/>
    <col min="7" max="7" width="11.28515625" style="36" customWidth="1"/>
    <col min="8" max="8" width="11" style="36" hidden="1" customWidth="1"/>
    <col min="9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1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222</v>
      </c>
      <c r="C8" s="146" t="s">
        <v>651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8</v>
      </c>
      <c r="C9" s="146" t="s">
        <v>652</v>
      </c>
      <c r="D9" s="156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144" t="s">
        <v>464</v>
      </c>
      <c r="B10" s="145">
        <v>6</v>
      </c>
      <c r="C10" s="146" t="s">
        <v>736</v>
      </c>
      <c r="D10" s="156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144" t="s">
        <v>6</v>
      </c>
      <c r="B11" s="148">
        <v>17</v>
      </c>
      <c r="C11" s="146" t="s">
        <v>668</v>
      </c>
      <c r="D11" s="156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44" t="s">
        <v>450</v>
      </c>
      <c r="B12" s="145">
        <v>10</v>
      </c>
      <c r="C12" s="146" t="s">
        <v>737</v>
      </c>
      <c r="D12" s="156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34.5" customHeight="1" x14ac:dyDescent="0.2">
      <c r="A15" s="292" t="s">
        <v>670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19.5" customHeight="1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36" customHeight="1" thickBot="1" x14ac:dyDescent="0.25">
      <c r="A19" s="9">
        <v>1</v>
      </c>
      <c r="B19" s="404" t="s">
        <v>738</v>
      </c>
      <c r="C19" s="404"/>
      <c r="D19" s="214" t="s">
        <v>89</v>
      </c>
      <c r="E19" s="18">
        <v>10</v>
      </c>
      <c r="F19" s="17">
        <f t="shared" ref="F19:F25" si="0">$F$27*E19/100</f>
        <v>62662</v>
      </c>
      <c r="G19" s="17">
        <f t="shared" ref="G19:G25" si="1">$G$27*E19/100</f>
        <v>58355.7</v>
      </c>
      <c r="H19" s="121">
        <f>J19+L19+N19+P19</f>
        <v>3</v>
      </c>
      <c r="I19" s="121">
        <f>K19+M19+O19+Q19</f>
        <v>2</v>
      </c>
      <c r="J19" s="38">
        <v>1</v>
      </c>
      <c r="K19" s="215">
        <v>1</v>
      </c>
      <c r="L19" s="5">
        <v>1</v>
      </c>
      <c r="M19" s="215">
        <v>1</v>
      </c>
      <c r="N19" s="5">
        <v>1</v>
      </c>
      <c r="O19" s="215">
        <v>0</v>
      </c>
      <c r="P19" s="5"/>
      <c r="Q19" s="5"/>
      <c r="R19" s="120">
        <f>J19+L19+N19+P19</f>
        <v>3</v>
      </c>
      <c r="S19" s="120">
        <f>K19+M19+O19+Q19</f>
        <v>2</v>
      </c>
      <c r="T19" s="120">
        <f>S19-R19</f>
        <v>-1</v>
      </c>
      <c r="U19" s="25" t="s">
        <v>1105</v>
      </c>
      <c r="V19" s="5">
        <f>O19/N19*100</f>
        <v>0</v>
      </c>
      <c r="W19" s="5">
        <f>G19/F19*100</f>
        <v>93.127732916280991</v>
      </c>
      <c r="X19" s="5">
        <f>V19/W19*100</f>
        <v>0</v>
      </c>
    </row>
    <row r="20" spans="1:24" ht="43.5" customHeight="1" thickBot="1" x14ac:dyDescent="0.25">
      <c r="A20" s="9">
        <v>2</v>
      </c>
      <c r="B20" s="404" t="s">
        <v>739</v>
      </c>
      <c r="C20" s="404"/>
      <c r="D20" s="214" t="s">
        <v>740</v>
      </c>
      <c r="E20" s="18">
        <v>20</v>
      </c>
      <c r="F20" s="17">
        <f t="shared" si="0"/>
        <v>125324</v>
      </c>
      <c r="G20" s="17">
        <f t="shared" si="1"/>
        <v>116711.4</v>
      </c>
      <c r="H20" s="121">
        <f t="shared" ref="H20:I26" si="2">J20+L20+N20+P20</f>
        <v>140</v>
      </c>
      <c r="I20" s="121">
        <f t="shared" si="2"/>
        <v>65</v>
      </c>
      <c r="J20" s="38">
        <v>40</v>
      </c>
      <c r="K20" s="215">
        <v>15</v>
      </c>
      <c r="L20" s="5">
        <v>50</v>
      </c>
      <c r="M20" s="215">
        <v>50</v>
      </c>
      <c r="N20" s="5">
        <v>50</v>
      </c>
      <c r="O20" s="215">
        <v>0</v>
      </c>
      <c r="P20" s="5"/>
      <c r="Q20" s="5"/>
      <c r="R20" s="120">
        <f t="shared" ref="R20:S27" si="3">J20+L20+N20+P20</f>
        <v>140</v>
      </c>
      <c r="S20" s="120">
        <f t="shared" si="3"/>
        <v>65</v>
      </c>
      <c r="T20" s="120">
        <f t="shared" ref="T20:T27" si="4">S20-R20</f>
        <v>-75</v>
      </c>
      <c r="U20" s="216" t="s">
        <v>1106</v>
      </c>
      <c r="V20" s="5">
        <f t="shared" ref="V20:V27" si="5">O20/N20*100</f>
        <v>0</v>
      </c>
      <c r="W20" s="5">
        <f t="shared" ref="W20:W27" si="6">G20/F20*100</f>
        <v>93.127732916280991</v>
      </c>
      <c r="X20" s="5">
        <f t="shared" ref="X20:X27" si="7">V20/W20*100</f>
        <v>0</v>
      </c>
    </row>
    <row r="21" spans="1:24" ht="76.5" customHeight="1" thickBot="1" x14ac:dyDescent="0.25">
      <c r="A21" s="9">
        <v>3</v>
      </c>
      <c r="B21" s="404" t="s">
        <v>741</v>
      </c>
      <c r="C21" s="404"/>
      <c r="D21" s="214" t="s">
        <v>365</v>
      </c>
      <c r="E21" s="18">
        <v>15</v>
      </c>
      <c r="F21" s="17">
        <f t="shared" si="0"/>
        <v>93993</v>
      </c>
      <c r="G21" s="17">
        <f t="shared" si="1"/>
        <v>87533.55</v>
      </c>
      <c r="H21" s="121">
        <f t="shared" si="2"/>
        <v>3</v>
      </c>
      <c r="I21" s="121">
        <f t="shared" si="2"/>
        <v>0</v>
      </c>
      <c r="J21" s="38">
        <v>1</v>
      </c>
      <c r="K21" s="215">
        <v>0</v>
      </c>
      <c r="L21" s="5">
        <v>1</v>
      </c>
      <c r="M21" s="215">
        <v>0</v>
      </c>
      <c r="N21" s="5">
        <v>1</v>
      </c>
      <c r="O21" s="215">
        <v>0</v>
      </c>
      <c r="P21" s="5"/>
      <c r="Q21" s="5"/>
      <c r="R21" s="120">
        <f t="shared" si="3"/>
        <v>3</v>
      </c>
      <c r="S21" s="120">
        <f t="shared" si="3"/>
        <v>0</v>
      </c>
      <c r="T21" s="120">
        <f t="shared" si="4"/>
        <v>-3</v>
      </c>
      <c r="U21" s="217" t="s">
        <v>1107</v>
      </c>
      <c r="V21" s="5">
        <f t="shared" si="5"/>
        <v>0</v>
      </c>
      <c r="W21" s="5">
        <f t="shared" si="6"/>
        <v>93.127732916281005</v>
      </c>
      <c r="X21" s="5">
        <f t="shared" si="7"/>
        <v>0</v>
      </c>
    </row>
    <row r="22" spans="1:24" ht="53.25" customHeight="1" thickBot="1" x14ac:dyDescent="0.25">
      <c r="A22" s="9">
        <v>4</v>
      </c>
      <c r="B22" s="404" t="s">
        <v>742</v>
      </c>
      <c r="C22" s="404"/>
      <c r="D22" s="214" t="s">
        <v>743</v>
      </c>
      <c r="E22" s="18">
        <v>10</v>
      </c>
      <c r="F22" s="17">
        <f t="shared" si="0"/>
        <v>62662</v>
      </c>
      <c r="G22" s="17">
        <f t="shared" si="1"/>
        <v>58355.7</v>
      </c>
      <c r="H22" s="121">
        <f t="shared" si="2"/>
        <v>3</v>
      </c>
      <c r="I22" s="121">
        <f t="shared" si="2"/>
        <v>0</v>
      </c>
      <c r="J22" s="38">
        <v>1</v>
      </c>
      <c r="K22" s="215">
        <v>0</v>
      </c>
      <c r="L22" s="5">
        <v>1</v>
      </c>
      <c r="M22" s="215">
        <v>0</v>
      </c>
      <c r="N22" s="5">
        <v>1</v>
      </c>
      <c r="O22" s="215">
        <v>0</v>
      </c>
      <c r="P22" s="5"/>
      <c r="Q22" s="5"/>
      <c r="R22" s="120">
        <f t="shared" si="3"/>
        <v>3</v>
      </c>
      <c r="S22" s="120">
        <f t="shared" si="3"/>
        <v>0</v>
      </c>
      <c r="T22" s="120">
        <f t="shared" si="4"/>
        <v>-3</v>
      </c>
      <c r="U22" s="216" t="s">
        <v>1108</v>
      </c>
      <c r="V22" s="5">
        <f t="shared" si="5"/>
        <v>0</v>
      </c>
      <c r="W22" s="5">
        <f t="shared" si="6"/>
        <v>93.127732916280991</v>
      </c>
      <c r="X22" s="5">
        <f t="shared" si="7"/>
        <v>0</v>
      </c>
    </row>
    <row r="23" spans="1:24" ht="80.25" customHeight="1" thickBot="1" x14ac:dyDescent="0.25">
      <c r="A23" s="9">
        <v>5</v>
      </c>
      <c r="B23" s="404" t="s">
        <v>744</v>
      </c>
      <c r="C23" s="404"/>
      <c r="D23" s="214" t="s">
        <v>100</v>
      </c>
      <c r="E23" s="18">
        <v>10</v>
      </c>
      <c r="F23" s="17">
        <f t="shared" si="0"/>
        <v>62662</v>
      </c>
      <c r="G23" s="17">
        <f t="shared" si="1"/>
        <v>58355.7</v>
      </c>
      <c r="H23" s="121">
        <f t="shared" si="2"/>
        <v>3</v>
      </c>
      <c r="I23" s="121">
        <f t="shared" si="2"/>
        <v>0</v>
      </c>
      <c r="J23" s="38">
        <v>1</v>
      </c>
      <c r="K23" s="215">
        <v>0</v>
      </c>
      <c r="L23" s="5">
        <v>1</v>
      </c>
      <c r="M23" s="215">
        <v>0</v>
      </c>
      <c r="N23" s="5">
        <v>1</v>
      </c>
      <c r="O23" s="215">
        <v>0</v>
      </c>
      <c r="P23" s="5"/>
      <c r="Q23" s="5"/>
      <c r="R23" s="120">
        <f t="shared" si="3"/>
        <v>3</v>
      </c>
      <c r="S23" s="120">
        <f t="shared" si="3"/>
        <v>0</v>
      </c>
      <c r="T23" s="120">
        <f t="shared" si="4"/>
        <v>-3</v>
      </c>
      <c r="U23" s="216" t="s">
        <v>1109</v>
      </c>
      <c r="V23" s="5">
        <f t="shared" si="5"/>
        <v>0</v>
      </c>
      <c r="W23" s="5">
        <f t="shared" si="6"/>
        <v>93.127732916280991</v>
      </c>
      <c r="X23" s="5">
        <f t="shared" si="7"/>
        <v>0</v>
      </c>
    </row>
    <row r="24" spans="1:24" ht="84" x14ac:dyDescent="0.2">
      <c r="A24" s="9">
        <v>6</v>
      </c>
      <c r="B24" s="404" t="s">
        <v>745</v>
      </c>
      <c r="C24" s="404"/>
      <c r="D24" s="214" t="s">
        <v>746</v>
      </c>
      <c r="E24" s="18">
        <v>20</v>
      </c>
      <c r="F24" s="17">
        <f t="shared" si="0"/>
        <v>125324</v>
      </c>
      <c r="G24" s="17">
        <f t="shared" si="1"/>
        <v>116711.4</v>
      </c>
      <c r="H24" s="121">
        <f t="shared" si="2"/>
        <v>5</v>
      </c>
      <c r="I24" s="121">
        <f t="shared" si="2"/>
        <v>3</v>
      </c>
      <c r="J24" s="38">
        <v>1</v>
      </c>
      <c r="K24" s="215">
        <v>1</v>
      </c>
      <c r="L24" s="5">
        <v>2</v>
      </c>
      <c r="M24" s="215">
        <v>2</v>
      </c>
      <c r="N24" s="5">
        <v>2</v>
      </c>
      <c r="O24" s="215">
        <v>0</v>
      </c>
      <c r="P24" s="5"/>
      <c r="Q24" s="5"/>
      <c r="R24" s="120">
        <f t="shared" si="3"/>
        <v>5</v>
      </c>
      <c r="S24" s="120">
        <f t="shared" si="3"/>
        <v>3</v>
      </c>
      <c r="T24" s="120">
        <f t="shared" si="4"/>
        <v>-2</v>
      </c>
      <c r="U24" s="133" t="s">
        <v>1110</v>
      </c>
      <c r="V24" s="5">
        <f t="shared" si="5"/>
        <v>0</v>
      </c>
      <c r="W24" s="5">
        <f t="shared" si="6"/>
        <v>93.127732916280991</v>
      </c>
      <c r="X24" s="5">
        <f t="shared" si="7"/>
        <v>0</v>
      </c>
    </row>
    <row r="25" spans="1:24" ht="57.75" customHeight="1" x14ac:dyDescent="0.2">
      <c r="A25" s="9">
        <v>7</v>
      </c>
      <c r="B25" s="404" t="s">
        <v>747</v>
      </c>
      <c r="C25" s="404"/>
      <c r="D25" s="214" t="s">
        <v>347</v>
      </c>
      <c r="E25" s="18">
        <v>15</v>
      </c>
      <c r="F25" s="17">
        <f t="shared" si="0"/>
        <v>93993</v>
      </c>
      <c r="G25" s="17">
        <f t="shared" si="1"/>
        <v>87533.55</v>
      </c>
      <c r="H25" s="121">
        <f t="shared" si="2"/>
        <v>5</v>
      </c>
      <c r="I25" s="121">
        <f t="shared" si="2"/>
        <v>3</v>
      </c>
      <c r="J25" s="38">
        <v>1</v>
      </c>
      <c r="K25" s="215">
        <v>1</v>
      </c>
      <c r="L25" s="5">
        <v>2</v>
      </c>
      <c r="M25" s="215">
        <v>2</v>
      </c>
      <c r="N25" s="5">
        <v>2</v>
      </c>
      <c r="O25" s="215">
        <v>0</v>
      </c>
      <c r="P25" s="5"/>
      <c r="Q25" s="5"/>
      <c r="R25" s="120">
        <f t="shared" si="3"/>
        <v>5</v>
      </c>
      <c r="S25" s="120">
        <f t="shared" si="3"/>
        <v>3</v>
      </c>
      <c r="T25" s="120">
        <f t="shared" si="4"/>
        <v>-2</v>
      </c>
      <c r="U25" s="133"/>
      <c r="V25" s="5">
        <f t="shared" si="5"/>
        <v>0</v>
      </c>
      <c r="W25" s="5">
        <f t="shared" si="6"/>
        <v>93.127732916281005</v>
      </c>
      <c r="X25" s="5">
        <f t="shared" si="7"/>
        <v>0</v>
      </c>
    </row>
    <row r="26" spans="1:24" ht="42" customHeight="1" x14ac:dyDescent="0.2">
      <c r="A26" s="9"/>
      <c r="B26" s="404"/>
      <c r="C26" s="404"/>
      <c r="D26" s="214"/>
      <c r="E26" s="18"/>
      <c r="F26" s="218"/>
      <c r="G26" s="218"/>
      <c r="H26" s="121">
        <f t="shared" si="2"/>
        <v>0</v>
      </c>
      <c r="I26" s="121">
        <f t="shared" si="2"/>
        <v>0</v>
      </c>
      <c r="J26" s="38"/>
      <c r="K26" s="215"/>
      <c r="L26" s="5"/>
      <c r="M26" s="215"/>
      <c r="N26" s="5"/>
      <c r="O26" s="215"/>
      <c r="P26" s="5"/>
      <c r="Q26" s="5"/>
      <c r="R26" s="120"/>
      <c r="S26" s="120"/>
      <c r="T26" s="120"/>
      <c r="U26" s="133"/>
      <c r="V26" s="5"/>
      <c r="W26" s="5"/>
      <c r="X26" s="5"/>
    </row>
    <row r="27" spans="1:24" s="1" customFormat="1" ht="36.75" customHeight="1" x14ac:dyDescent="0.2">
      <c r="A27" s="298" t="s">
        <v>24</v>
      </c>
      <c r="B27" s="299"/>
      <c r="C27" s="300"/>
      <c r="D27" s="18"/>
      <c r="E27" s="18">
        <f>SUM(E19:E26)</f>
        <v>100</v>
      </c>
      <c r="F27" s="267">
        <f>SEGUIMIENTO!D52</f>
        <v>626620</v>
      </c>
      <c r="G27" s="267">
        <f>SEGUIMIENTO!E52</f>
        <v>583557</v>
      </c>
      <c r="H27" s="18">
        <f t="shared" ref="H27:N27" si="8">SUM(H19:H26)</f>
        <v>162</v>
      </c>
      <c r="I27" s="18">
        <f t="shared" si="8"/>
        <v>73</v>
      </c>
      <c r="J27" s="18">
        <f t="shared" si="8"/>
        <v>46</v>
      </c>
      <c r="K27" s="18">
        <f t="shared" si="8"/>
        <v>18</v>
      </c>
      <c r="L27" s="18">
        <f t="shared" si="8"/>
        <v>58</v>
      </c>
      <c r="M27" s="18">
        <f t="shared" si="8"/>
        <v>55</v>
      </c>
      <c r="N27" s="18">
        <f t="shared" si="8"/>
        <v>58</v>
      </c>
      <c r="O27" s="18">
        <f>SUM(O19:O26)</f>
        <v>0</v>
      </c>
      <c r="P27" s="18">
        <f>SUM(P19:P26)</f>
        <v>0</v>
      </c>
      <c r="Q27" s="18">
        <f>SUM(Q19:Q26)</f>
        <v>0</v>
      </c>
      <c r="R27" s="121">
        <f t="shared" si="3"/>
        <v>162</v>
      </c>
      <c r="S27" s="121">
        <f t="shared" si="3"/>
        <v>73</v>
      </c>
      <c r="T27" s="121">
        <f t="shared" si="4"/>
        <v>-89</v>
      </c>
      <c r="U27" s="121"/>
      <c r="V27" s="5">
        <f t="shared" si="5"/>
        <v>0</v>
      </c>
      <c r="W27" s="5">
        <f t="shared" si="6"/>
        <v>93.127732916281005</v>
      </c>
      <c r="X27" s="5">
        <f t="shared" si="7"/>
        <v>0</v>
      </c>
    </row>
    <row r="28" spans="1:24" s="6" customFormat="1" ht="14.25" customHeight="1" x14ac:dyDescent="0.2">
      <c r="F28" s="10"/>
    </row>
    <row r="29" spans="1:24" s="6" customFormat="1" ht="14.25" customHeight="1" x14ac:dyDescent="0.2">
      <c r="B29" s="11" t="s">
        <v>25</v>
      </c>
      <c r="F29" s="10"/>
      <c r="H29" s="6" t="s">
        <v>26</v>
      </c>
    </row>
    <row r="30" spans="1:24" x14ac:dyDescent="0.2">
      <c r="J30" s="95"/>
      <c r="K30" s="95"/>
      <c r="L30" s="95"/>
      <c r="M30" s="95"/>
      <c r="N30" s="95"/>
      <c r="O30" s="95"/>
      <c r="P30" s="95"/>
    </row>
    <row r="31" spans="1:24" x14ac:dyDescent="0.2">
      <c r="J31" s="95"/>
      <c r="K31" s="95"/>
      <c r="L31" s="95"/>
      <c r="M31" s="95"/>
      <c r="N31" s="95"/>
      <c r="O31" s="95"/>
      <c r="P31" s="95"/>
    </row>
    <row r="32" spans="1:24" x14ac:dyDescent="0.2">
      <c r="J32" s="95"/>
      <c r="K32" s="95"/>
      <c r="L32" s="95"/>
      <c r="M32" s="95"/>
      <c r="N32" s="95"/>
      <c r="O32" s="95"/>
      <c r="P32" s="95"/>
    </row>
    <row r="33" spans="2:23" x14ac:dyDescent="0.2">
      <c r="J33" s="95"/>
      <c r="K33" s="95"/>
      <c r="L33" s="95"/>
      <c r="M33" s="95"/>
      <c r="N33" s="95"/>
      <c r="O33" s="95"/>
      <c r="P33" s="95"/>
    </row>
    <row r="34" spans="2:23" x14ac:dyDescent="0.2">
      <c r="J34" s="95"/>
      <c r="K34" s="95"/>
      <c r="L34" s="95"/>
      <c r="M34" s="95"/>
      <c r="N34" s="95"/>
      <c r="O34" s="95"/>
      <c r="P34" s="95"/>
    </row>
    <row r="35" spans="2:23" x14ac:dyDescent="0.2">
      <c r="J35" s="95"/>
      <c r="K35" s="95"/>
      <c r="L35" s="95"/>
      <c r="M35" s="95"/>
      <c r="N35" s="95"/>
      <c r="O35" s="95"/>
      <c r="P35" s="95"/>
    </row>
    <row r="36" spans="2:23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50"/>
      <c r="T36" s="50"/>
      <c r="U36" s="317"/>
      <c r="V36" s="317"/>
      <c r="W36" s="6"/>
    </row>
    <row r="37" spans="2:23" x14ac:dyDescent="0.2">
      <c r="B37" s="289" t="s">
        <v>57</v>
      </c>
      <c r="C37" s="289"/>
      <c r="D37" s="289"/>
      <c r="E37" s="6"/>
      <c r="F37" s="6"/>
      <c r="G37" s="6"/>
      <c r="H37" s="6"/>
      <c r="I37" s="287" t="s">
        <v>286</v>
      </c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</row>
    <row r="38" spans="2:23" x14ac:dyDescent="0.2">
      <c r="B38" s="287" t="s">
        <v>56</v>
      </c>
      <c r="C38" s="287"/>
      <c r="D38" s="287"/>
      <c r="E38" s="6"/>
      <c r="F38" s="6"/>
      <c r="G38" s="6"/>
      <c r="H38" s="6"/>
      <c r="I38" s="287" t="s">
        <v>116</v>
      </c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</row>
  </sheetData>
  <sheetProtection sheet="1" objects="1" scenarios="1"/>
  <mergeCells count="35">
    <mergeCell ref="A6:X6"/>
    <mergeCell ref="A1:X1"/>
    <mergeCell ref="A2:X2"/>
    <mergeCell ref="A3:X3"/>
    <mergeCell ref="A4:X4"/>
    <mergeCell ref="A5:X5"/>
    <mergeCell ref="B19:C19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B38:D38"/>
    <mergeCell ref="I38:W38"/>
    <mergeCell ref="B20:C20"/>
    <mergeCell ref="B21:C21"/>
    <mergeCell ref="B22:C22"/>
    <mergeCell ref="B23:C23"/>
    <mergeCell ref="B24:C24"/>
    <mergeCell ref="B25:C25"/>
    <mergeCell ref="B26:C26"/>
    <mergeCell ref="A27:C27"/>
    <mergeCell ref="U36:V36"/>
    <mergeCell ref="B37:D37"/>
    <mergeCell ref="I37:W37"/>
  </mergeCells>
  <printOptions horizontalCentered="1"/>
  <pageMargins left="0.11811023622047245" right="0.11811023622047245" top="0.35433070866141736" bottom="0.35433070866141736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opLeftCell="A7" workbookViewId="0">
      <selection activeCell="V29" sqref="V29"/>
    </sheetView>
  </sheetViews>
  <sheetFormatPr baseColWidth="10" defaultRowHeight="12.75" x14ac:dyDescent="0.2"/>
  <cols>
    <col min="1" max="1" width="10.140625" style="36" customWidth="1"/>
    <col min="2" max="2" width="6.7109375" style="36" customWidth="1"/>
    <col min="3" max="3" width="31.28515625" style="36" customWidth="1"/>
    <col min="4" max="4" width="10.5703125" style="36" customWidth="1"/>
    <col min="5" max="5" width="10.28515625" style="36" customWidth="1"/>
    <col min="6" max="7" width="13.28515625" style="36" bestFit="1" customWidth="1"/>
    <col min="8" max="13" width="10.28515625" style="36" hidden="1" customWidth="1"/>
    <col min="14" max="15" width="10.28515625" style="36" customWidth="1"/>
    <col min="16" max="17" width="10.28515625" style="36" hidden="1" customWidth="1"/>
    <col min="18" max="18" width="10.28515625" style="36" customWidth="1"/>
    <col min="19" max="20" width="9.28515625" style="36" customWidth="1"/>
    <col min="21" max="21" width="23.570312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t="12.75" hidden="1" customHeight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t="12.75" hidden="1" customHeight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ht="12.75" customHeight="1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4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461</v>
      </c>
      <c r="B9" s="145">
        <v>271</v>
      </c>
      <c r="C9" s="146" t="s">
        <v>748</v>
      </c>
      <c r="D9" s="15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4" x14ac:dyDescent="0.2">
      <c r="A10" s="144" t="s">
        <v>0</v>
      </c>
      <c r="B10" s="145">
        <v>9</v>
      </c>
      <c r="C10" s="146" t="s">
        <v>749</v>
      </c>
      <c r="D10" s="156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144" t="s">
        <v>464</v>
      </c>
      <c r="B11" s="145">
        <v>1</v>
      </c>
      <c r="C11" s="146" t="s">
        <v>750</v>
      </c>
      <c r="D11" s="156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44" t="s">
        <v>6</v>
      </c>
      <c r="B12" s="148">
        <v>27</v>
      </c>
      <c r="C12" s="146" t="s">
        <v>751</v>
      </c>
      <c r="D12" s="156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44" t="s">
        <v>450</v>
      </c>
      <c r="B13" s="145">
        <v>1</v>
      </c>
      <c r="C13" s="146" t="s">
        <v>752</v>
      </c>
      <c r="D13" s="156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</row>
    <row r="15" spans="1:24" x14ac:dyDescent="0.2">
      <c r="A15" s="309" t="s">
        <v>3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</row>
    <row r="16" spans="1:24" ht="37.5" customHeight="1" x14ac:dyDescent="0.2">
      <c r="A16" s="292" t="s">
        <v>753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</row>
    <row r="17" spans="1:24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 x14ac:dyDescent="0.2">
      <c r="A18" s="290" t="s">
        <v>4</v>
      </c>
      <c r="B18" s="306"/>
      <c r="C18" s="291"/>
      <c r="D18" s="293" t="s">
        <v>7</v>
      </c>
      <c r="E18" s="293" t="s">
        <v>17</v>
      </c>
      <c r="F18" s="301" t="s">
        <v>18</v>
      </c>
      <c r="G18" s="302"/>
      <c r="H18" s="301" t="s">
        <v>19</v>
      </c>
      <c r="I18" s="302"/>
      <c r="J18" s="290" t="s">
        <v>13</v>
      </c>
      <c r="K18" s="291"/>
      <c r="L18" s="290" t="s">
        <v>9</v>
      </c>
      <c r="M18" s="291"/>
      <c r="N18" s="290" t="s">
        <v>12</v>
      </c>
      <c r="O18" s="291"/>
      <c r="P18" s="290" t="s">
        <v>14</v>
      </c>
      <c r="Q18" s="291"/>
      <c r="R18" s="288" t="s">
        <v>27</v>
      </c>
      <c r="S18" s="288"/>
      <c r="T18" s="288"/>
      <c r="U18" s="311" t="s">
        <v>28</v>
      </c>
      <c r="V18" s="301" t="s">
        <v>30</v>
      </c>
      <c r="W18" s="305"/>
      <c r="X18" s="302"/>
    </row>
    <row r="19" spans="1:24" ht="18.75" customHeight="1" x14ac:dyDescent="0.2">
      <c r="A19" s="2" t="s">
        <v>16</v>
      </c>
      <c r="B19" s="290" t="s">
        <v>5</v>
      </c>
      <c r="C19" s="291"/>
      <c r="D19" s="294"/>
      <c r="E19" s="294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11"/>
      <c r="V19" s="8" t="s">
        <v>31</v>
      </c>
      <c r="W19" s="8" t="s">
        <v>32</v>
      </c>
      <c r="X19" s="8" t="s">
        <v>33</v>
      </c>
    </row>
    <row r="20" spans="1:24" ht="37.5" customHeight="1" x14ac:dyDescent="0.2">
      <c r="A20" s="9">
        <v>1</v>
      </c>
      <c r="B20" s="407" t="s">
        <v>754</v>
      </c>
      <c r="C20" s="408"/>
      <c r="D20" s="18" t="s">
        <v>100</v>
      </c>
      <c r="E20" s="18">
        <v>8</v>
      </c>
      <c r="F20" s="17">
        <f>$F$31*E20/100</f>
        <v>2361703.52</v>
      </c>
      <c r="G20" s="17">
        <f>$G$31*E20/100</f>
        <v>2231401.84</v>
      </c>
      <c r="H20" s="121">
        <f>J20+L20+N20+P20</f>
        <v>2</v>
      </c>
      <c r="I20" s="121">
        <f>K20+M20+O20+Q20</f>
        <v>2</v>
      </c>
      <c r="J20" s="9">
        <v>0</v>
      </c>
      <c r="K20" s="38">
        <v>0</v>
      </c>
      <c r="L20" s="9">
        <v>1</v>
      </c>
      <c r="M20" s="5">
        <v>1</v>
      </c>
      <c r="N20" s="9">
        <v>1</v>
      </c>
      <c r="O20" s="5">
        <v>1</v>
      </c>
      <c r="P20" s="9"/>
      <c r="Q20" s="5"/>
      <c r="R20" s="120">
        <f>J20+L20+N20+P20</f>
        <v>2</v>
      </c>
      <c r="S20" s="120">
        <f>K20+M20+O20+Q20</f>
        <v>2</v>
      </c>
      <c r="T20" s="120">
        <f>S20-R20</f>
        <v>0</v>
      </c>
      <c r="U20" s="7"/>
      <c r="V20" s="5">
        <f>O20/N20*100</f>
        <v>100</v>
      </c>
      <c r="W20" s="5">
        <f>G20/F20*100</f>
        <v>94.482724910364695</v>
      </c>
      <c r="X20" s="5">
        <f>V20/W20*100</f>
        <v>105.83945382065293</v>
      </c>
    </row>
    <row r="21" spans="1:24" ht="36.75" customHeight="1" x14ac:dyDescent="0.2">
      <c r="A21" s="9">
        <v>2</v>
      </c>
      <c r="B21" s="303" t="s">
        <v>755</v>
      </c>
      <c r="C21" s="304"/>
      <c r="D21" s="18" t="s">
        <v>504</v>
      </c>
      <c r="E21" s="18">
        <v>7</v>
      </c>
      <c r="F21" s="17">
        <f t="shared" ref="F21:F30" si="0">$F$31*E21/100</f>
        <v>2066490.58</v>
      </c>
      <c r="G21" s="17">
        <f t="shared" ref="G21:G30" si="1">$G$31*E21/100</f>
        <v>1952476.61</v>
      </c>
      <c r="H21" s="121">
        <f t="shared" ref="H21:I30" si="2">J21+L21+N21+P21</f>
        <v>9</v>
      </c>
      <c r="I21" s="121">
        <f t="shared" si="2"/>
        <v>9</v>
      </c>
      <c r="J21" s="9">
        <v>3</v>
      </c>
      <c r="K21" s="38">
        <v>3</v>
      </c>
      <c r="L21" s="9">
        <v>3</v>
      </c>
      <c r="M21" s="5">
        <v>3</v>
      </c>
      <c r="N21" s="9">
        <v>3</v>
      </c>
      <c r="O21" s="5">
        <v>3</v>
      </c>
      <c r="P21" s="9"/>
      <c r="Q21" s="5"/>
      <c r="R21" s="120">
        <f t="shared" ref="R21:S29" si="3">J21+L21+N21+P21</f>
        <v>9</v>
      </c>
      <c r="S21" s="120">
        <f t="shared" si="3"/>
        <v>9</v>
      </c>
      <c r="T21" s="120">
        <f t="shared" ref="T21:T29" si="4">S21-R21</f>
        <v>0</v>
      </c>
      <c r="U21" s="220"/>
      <c r="V21" s="5">
        <f t="shared" ref="V21:V31" si="5">O21/N21*100</f>
        <v>100</v>
      </c>
      <c r="W21" s="5">
        <f t="shared" ref="W21:W31" si="6">G21/F21*100</f>
        <v>94.482724910364695</v>
      </c>
      <c r="X21" s="5">
        <f t="shared" ref="X21:X31" si="7">V21/W21*100</f>
        <v>105.83945382065293</v>
      </c>
    </row>
    <row r="22" spans="1:24" ht="30.75" customHeight="1" x14ac:dyDescent="0.2">
      <c r="A22" s="9">
        <v>3</v>
      </c>
      <c r="B22" s="303" t="s">
        <v>756</v>
      </c>
      <c r="C22" s="304"/>
      <c r="D22" s="18" t="s">
        <v>504</v>
      </c>
      <c r="E22" s="18">
        <v>7</v>
      </c>
      <c r="F22" s="17">
        <f t="shared" si="0"/>
        <v>2066490.58</v>
      </c>
      <c r="G22" s="17">
        <f t="shared" si="1"/>
        <v>1952476.61</v>
      </c>
      <c r="H22" s="121">
        <f t="shared" si="2"/>
        <v>9</v>
      </c>
      <c r="I22" s="121">
        <f t="shared" si="2"/>
        <v>9</v>
      </c>
      <c r="J22" s="9">
        <v>3</v>
      </c>
      <c r="K22" s="38">
        <v>3</v>
      </c>
      <c r="L22" s="9">
        <v>3</v>
      </c>
      <c r="M22" s="5">
        <v>3</v>
      </c>
      <c r="N22" s="9">
        <v>3</v>
      </c>
      <c r="O22" s="5">
        <v>3</v>
      </c>
      <c r="P22" s="9"/>
      <c r="Q22" s="5"/>
      <c r="R22" s="120">
        <f t="shared" si="3"/>
        <v>9</v>
      </c>
      <c r="S22" s="120">
        <f t="shared" si="3"/>
        <v>9</v>
      </c>
      <c r="T22" s="120">
        <f t="shared" si="4"/>
        <v>0</v>
      </c>
      <c r="U22" s="7"/>
      <c r="V22" s="5">
        <f t="shared" si="5"/>
        <v>100</v>
      </c>
      <c r="W22" s="5">
        <f t="shared" si="6"/>
        <v>94.482724910364695</v>
      </c>
      <c r="X22" s="5">
        <f t="shared" si="7"/>
        <v>105.83945382065293</v>
      </c>
    </row>
    <row r="23" spans="1:24" ht="37.5" customHeight="1" x14ac:dyDescent="0.2">
      <c r="A23" s="9">
        <v>4</v>
      </c>
      <c r="B23" s="407" t="s">
        <v>757</v>
      </c>
      <c r="C23" s="408"/>
      <c r="D23" s="221" t="s">
        <v>758</v>
      </c>
      <c r="E23" s="18">
        <v>10</v>
      </c>
      <c r="F23" s="17">
        <f t="shared" si="0"/>
        <v>2952129.4</v>
      </c>
      <c r="G23" s="17">
        <f t="shared" si="1"/>
        <v>2789252.3</v>
      </c>
      <c r="H23" s="121">
        <f t="shared" si="2"/>
        <v>9</v>
      </c>
      <c r="I23" s="121">
        <f t="shared" si="2"/>
        <v>8</v>
      </c>
      <c r="J23" s="9">
        <v>3</v>
      </c>
      <c r="K23" s="38">
        <v>3</v>
      </c>
      <c r="L23" s="9">
        <v>4</v>
      </c>
      <c r="M23" s="5">
        <v>4</v>
      </c>
      <c r="N23" s="9">
        <v>2</v>
      </c>
      <c r="O23" s="5">
        <v>1</v>
      </c>
      <c r="P23" s="9"/>
      <c r="Q23" s="5"/>
      <c r="R23" s="120">
        <f t="shared" si="3"/>
        <v>9</v>
      </c>
      <c r="S23" s="120">
        <f t="shared" si="3"/>
        <v>8</v>
      </c>
      <c r="T23" s="120">
        <f t="shared" si="4"/>
        <v>-1</v>
      </c>
      <c r="U23" s="22" t="s">
        <v>1081</v>
      </c>
      <c r="V23" s="5">
        <f t="shared" si="5"/>
        <v>50</v>
      </c>
      <c r="W23" s="5">
        <f t="shared" si="6"/>
        <v>94.482724910364695</v>
      </c>
      <c r="X23" s="5">
        <f t="shared" si="7"/>
        <v>52.919726910326467</v>
      </c>
    </row>
    <row r="24" spans="1:24" ht="55.5" customHeight="1" x14ac:dyDescent="0.2">
      <c r="A24" s="9">
        <v>5</v>
      </c>
      <c r="B24" s="407" t="s">
        <v>759</v>
      </c>
      <c r="C24" s="408"/>
      <c r="D24" s="18" t="s">
        <v>439</v>
      </c>
      <c r="E24" s="18">
        <v>10</v>
      </c>
      <c r="F24" s="17">
        <f t="shared" si="0"/>
        <v>2952129.4</v>
      </c>
      <c r="G24" s="17">
        <f t="shared" si="1"/>
        <v>2789252.3</v>
      </c>
      <c r="H24" s="121">
        <f t="shared" si="2"/>
        <v>1800</v>
      </c>
      <c r="I24" s="121">
        <f t="shared" si="2"/>
        <v>5601</v>
      </c>
      <c r="J24" s="9">
        <v>800</v>
      </c>
      <c r="K24" s="38">
        <v>2845</v>
      </c>
      <c r="L24" s="9">
        <v>500</v>
      </c>
      <c r="M24" s="5">
        <v>2157</v>
      </c>
      <c r="N24" s="9">
        <v>500</v>
      </c>
      <c r="O24" s="5">
        <v>599</v>
      </c>
      <c r="P24" s="9"/>
      <c r="Q24" s="5"/>
      <c r="R24" s="120">
        <f t="shared" si="3"/>
        <v>1800</v>
      </c>
      <c r="S24" s="120">
        <f t="shared" si="3"/>
        <v>5601</v>
      </c>
      <c r="T24" s="120">
        <f t="shared" si="4"/>
        <v>3801</v>
      </c>
      <c r="U24" s="220"/>
      <c r="V24" s="5">
        <f t="shared" si="5"/>
        <v>119.8</v>
      </c>
      <c r="W24" s="5">
        <f t="shared" si="6"/>
        <v>94.482724910364695</v>
      </c>
      <c r="X24" s="5">
        <f t="shared" si="7"/>
        <v>126.79566567714222</v>
      </c>
    </row>
    <row r="25" spans="1:24" ht="36" customHeight="1" x14ac:dyDescent="0.2">
      <c r="A25" s="9">
        <v>6</v>
      </c>
      <c r="B25" s="407" t="s">
        <v>760</v>
      </c>
      <c r="C25" s="408"/>
      <c r="D25" s="18" t="s">
        <v>100</v>
      </c>
      <c r="E25" s="18">
        <v>10</v>
      </c>
      <c r="F25" s="17">
        <f t="shared" si="0"/>
        <v>2952129.4</v>
      </c>
      <c r="G25" s="17">
        <f t="shared" si="1"/>
        <v>2789252.3</v>
      </c>
      <c r="H25" s="121">
        <f t="shared" si="2"/>
        <v>1</v>
      </c>
      <c r="I25" s="121">
        <f t="shared" si="2"/>
        <v>1</v>
      </c>
      <c r="J25" s="9">
        <v>0</v>
      </c>
      <c r="K25" s="38">
        <v>0</v>
      </c>
      <c r="L25" s="9">
        <v>1</v>
      </c>
      <c r="M25" s="5">
        <v>1</v>
      </c>
      <c r="N25" s="9">
        <v>0</v>
      </c>
      <c r="O25" s="5">
        <v>0</v>
      </c>
      <c r="P25" s="9"/>
      <c r="Q25" s="5"/>
      <c r="R25" s="120">
        <f t="shared" si="3"/>
        <v>1</v>
      </c>
      <c r="S25" s="120">
        <f t="shared" si="3"/>
        <v>1</v>
      </c>
      <c r="T25" s="120">
        <f t="shared" si="4"/>
        <v>0</v>
      </c>
      <c r="U25" s="226"/>
      <c r="V25" s="5">
        <v>0</v>
      </c>
      <c r="W25" s="5">
        <f t="shared" si="6"/>
        <v>94.482724910364695</v>
      </c>
      <c r="X25" s="5">
        <f t="shared" si="7"/>
        <v>0</v>
      </c>
    </row>
    <row r="26" spans="1:24" ht="30.75" customHeight="1" x14ac:dyDescent="0.2">
      <c r="A26" s="9">
        <v>7</v>
      </c>
      <c r="B26" s="303" t="s">
        <v>761</v>
      </c>
      <c r="C26" s="304"/>
      <c r="D26" s="18" t="s">
        <v>504</v>
      </c>
      <c r="E26" s="18">
        <v>9</v>
      </c>
      <c r="F26" s="17">
        <f t="shared" si="0"/>
        <v>2656916.46</v>
      </c>
      <c r="G26" s="17">
        <f t="shared" si="1"/>
        <v>2510327.0699999998</v>
      </c>
      <c r="H26" s="121">
        <f t="shared" si="2"/>
        <v>5</v>
      </c>
      <c r="I26" s="121">
        <f t="shared" si="2"/>
        <v>9</v>
      </c>
      <c r="J26" s="9">
        <v>2</v>
      </c>
      <c r="K26" s="38">
        <v>3</v>
      </c>
      <c r="L26" s="9">
        <v>2</v>
      </c>
      <c r="M26" s="5">
        <v>3</v>
      </c>
      <c r="N26" s="9">
        <v>1</v>
      </c>
      <c r="O26" s="5">
        <v>3</v>
      </c>
      <c r="P26" s="9"/>
      <c r="Q26" s="5"/>
      <c r="R26" s="120">
        <f t="shared" si="3"/>
        <v>5</v>
      </c>
      <c r="S26" s="120">
        <f t="shared" si="3"/>
        <v>9</v>
      </c>
      <c r="T26" s="120">
        <f t="shared" si="4"/>
        <v>4</v>
      </c>
      <c r="U26" s="22"/>
      <c r="V26" s="5">
        <f t="shared" si="5"/>
        <v>300</v>
      </c>
      <c r="W26" s="5">
        <f t="shared" si="6"/>
        <v>94.482724910364695</v>
      </c>
      <c r="X26" s="5">
        <f t="shared" si="7"/>
        <v>317.51836146195882</v>
      </c>
    </row>
    <row r="27" spans="1:24" ht="36" customHeight="1" x14ac:dyDescent="0.2">
      <c r="A27" s="9">
        <v>8</v>
      </c>
      <c r="B27" s="405" t="s">
        <v>762</v>
      </c>
      <c r="C27" s="406"/>
      <c r="D27" s="18" t="s">
        <v>143</v>
      </c>
      <c r="E27" s="9">
        <v>9</v>
      </c>
      <c r="F27" s="17">
        <f t="shared" si="0"/>
        <v>2656916.46</v>
      </c>
      <c r="G27" s="17">
        <f t="shared" si="1"/>
        <v>2510327.0699999998</v>
      </c>
      <c r="H27" s="121">
        <f t="shared" si="2"/>
        <v>2</v>
      </c>
      <c r="I27" s="121">
        <f t="shared" si="2"/>
        <v>1</v>
      </c>
      <c r="J27" s="9">
        <v>1</v>
      </c>
      <c r="K27" s="38">
        <v>1</v>
      </c>
      <c r="L27" s="9">
        <v>0</v>
      </c>
      <c r="M27" s="5">
        <v>0</v>
      </c>
      <c r="N27" s="9">
        <v>1</v>
      </c>
      <c r="O27" s="5">
        <v>0</v>
      </c>
      <c r="P27" s="9"/>
      <c r="Q27" s="5"/>
      <c r="R27" s="120">
        <f t="shared" si="3"/>
        <v>2</v>
      </c>
      <c r="S27" s="120">
        <f t="shared" si="3"/>
        <v>1</v>
      </c>
      <c r="T27" s="120">
        <f t="shared" si="4"/>
        <v>-1</v>
      </c>
      <c r="U27" s="22" t="s">
        <v>1082</v>
      </c>
      <c r="V27" s="5">
        <f t="shared" si="5"/>
        <v>0</v>
      </c>
      <c r="W27" s="5">
        <f t="shared" si="6"/>
        <v>94.482724910364695</v>
      </c>
      <c r="X27" s="5">
        <f t="shared" si="7"/>
        <v>0</v>
      </c>
    </row>
    <row r="28" spans="1:24" ht="30.75" customHeight="1" x14ac:dyDescent="0.2">
      <c r="A28" s="9">
        <v>9</v>
      </c>
      <c r="B28" s="405" t="s">
        <v>763</v>
      </c>
      <c r="C28" s="406"/>
      <c r="D28" s="18" t="s">
        <v>143</v>
      </c>
      <c r="E28" s="9">
        <v>10</v>
      </c>
      <c r="F28" s="17">
        <f t="shared" si="0"/>
        <v>2952129.4</v>
      </c>
      <c r="G28" s="17">
        <f t="shared" si="1"/>
        <v>2789252.3</v>
      </c>
      <c r="H28" s="121">
        <f t="shared" si="2"/>
        <v>4</v>
      </c>
      <c r="I28" s="121">
        <f t="shared" si="2"/>
        <v>4</v>
      </c>
      <c r="J28" s="9">
        <v>4</v>
      </c>
      <c r="K28" s="38">
        <v>4</v>
      </c>
      <c r="L28" s="9">
        <v>0</v>
      </c>
      <c r="M28" s="5">
        <v>0</v>
      </c>
      <c r="N28" s="9">
        <v>0</v>
      </c>
      <c r="O28" s="5">
        <v>0</v>
      </c>
      <c r="P28" s="9"/>
      <c r="Q28" s="5"/>
      <c r="R28" s="120">
        <f t="shared" si="3"/>
        <v>4</v>
      </c>
      <c r="S28" s="120">
        <f t="shared" si="3"/>
        <v>4</v>
      </c>
      <c r="T28" s="120">
        <f t="shared" si="4"/>
        <v>0</v>
      </c>
      <c r="U28" s="38"/>
      <c r="V28" s="5">
        <v>0</v>
      </c>
      <c r="W28" s="5">
        <f t="shared" si="6"/>
        <v>94.482724910364695</v>
      </c>
      <c r="X28" s="5">
        <f t="shared" si="7"/>
        <v>0</v>
      </c>
    </row>
    <row r="29" spans="1:24" ht="30.75" customHeight="1" x14ac:dyDescent="0.2">
      <c r="A29" s="9">
        <v>10</v>
      </c>
      <c r="B29" s="357" t="s">
        <v>764</v>
      </c>
      <c r="C29" s="358"/>
      <c r="D29" s="18" t="s">
        <v>391</v>
      </c>
      <c r="E29" s="9">
        <v>10</v>
      </c>
      <c r="F29" s="17">
        <f t="shared" si="0"/>
        <v>2952129.4</v>
      </c>
      <c r="G29" s="17">
        <f t="shared" si="1"/>
        <v>2789252.3</v>
      </c>
      <c r="H29" s="121">
        <f t="shared" si="2"/>
        <v>2</v>
      </c>
      <c r="I29" s="121">
        <f t="shared" si="2"/>
        <v>2</v>
      </c>
      <c r="J29" s="9">
        <v>0</v>
      </c>
      <c r="K29" s="38">
        <v>0</v>
      </c>
      <c r="L29" s="9">
        <v>1</v>
      </c>
      <c r="M29" s="5">
        <v>1</v>
      </c>
      <c r="N29" s="9">
        <v>1</v>
      </c>
      <c r="O29" s="5">
        <v>1</v>
      </c>
      <c r="P29" s="9"/>
      <c r="Q29" s="5"/>
      <c r="R29" s="121">
        <f t="shared" si="3"/>
        <v>2</v>
      </c>
      <c r="S29" s="121">
        <f t="shared" si="3"/>
        <v>2</v>
      </c>
      <c r="T29" s="121">
        <f t="shared" si="4"/>
        <v>0</v>
      </c>
      <c r="U29" s="38"/>
      <c r="V29" s="5">
        <f t="shared" si="5"/>
        <v>100</v>
      </c>
      <c r="W29" s="5">
        <f t="shared" si="6"/>
        <v>94.482724910364695</v>
      </c>
      <c r="X29" s="5">
        <f t="shared" si="7"/>
        <v>105.83945382065293</v>
      </c>
    </row>
    <row r="30" spans="1:24" ht="30.75" customHeight="1" x14ac:dyDescent="0.2">
      <c r="A30" s="9">
        <v>11</v>
      </c>
      <c r="B30" s="357" t="s">
        <v>765</v>
      </c>
      <c r="C30" s="358"/>
      <c r="D30" s="18" t="s">
        <v>766</v>
      </c>
      <c r="E30" s="9">
        <v>10</v>
      </c>
      <c r="F30" s="17">
        <f t="shared" si="0"/>
        <v>2952129.4</v>
      </c>
      <c r="G30" s="17">
        <f t="shared" si="1"/>
        <v>2789252.3</v>
      </c>
      <c r="H30" s="121">
        <f t="shared" si="2"/>
        <v>0</v>
      </c>
      <c r="I30" s="121">
        <f t="shared" si="2"/>
        <v>0</v>
      </c>
      <c r="J30" s="9">
        <v>0</v>
      </c>
      <c r="K30" s="38">
        <v>0</v>
      </c>
      <c r="L30" s="9">
        <v>0</v>
      </c>
      <c r="M30" s="5">
        <v>0</v>
      </c>
      <c r="N30" s="9">
        <v>0</v>
      </c>
      <c r="O30" s="5">
        <v>0</v>
      </c>
      <c r="P30" s="9"/>
      <c r="Q30" s="5"/>
      <c r="R30" s="121">
        <f>J30+L30+N30+P30</f>
        <v>0</v>
      </c>
      <c r="S30" s="121">
        <f>K30+M30+O30+Q30</f>
        <v>0</v>
      </c>
      <c r="T30" s="121">
        <f>S30-R30</f>
        <v>0</v>
      </c>
      <c r="U30" s="38"/>
      <c r="V30" s="5" t="e">
        <f t="shared" si="5"/>
        <v>#DIV/0!</v>
      </c>
      <c r="W30" s="5">
        <f t="shared" si="6"/>
        <v>94.482724910364695</v>
      </c>
      <c r="X30" s="5" t="e">
        <f t="shared" si="7"/>
        <v>#DIV/0!</v>
      </c>
    </row>
    <row r="31" spans="1:24" s="1" customFormat="1" ht="36.75" customHeight="1" x14ac:dyDescent="0.2">
      <c r="A31" s="298" t="s">
        <v>24</v>
      </c>
      <c r="B31" s="299"/>
      <c r="C31" s="300"/>
      <c r="D31" s="18"/>
      <c r="E31" s="18">
        <f>SUM(E19:E30)</f>
        <v>100</v>
      </c>
      <c r="F31" s="19">
        <f>SEGUIMIENTO!D67</f>
        <v>29521294</v>
      </c>
      <c r="G31" s="19">
        <f>SEGUIMIENTO!E67</f>
        <v>27892523</v>
      </c>
      <c r="H31" s="18">
        <f t="shared" ref="H31:Q31" si="8">SUM(H19:H30)</f>
        <v>1843</v>
      </c>
      <c r="I31" s="18">
        <f t="shared" si="8"/>
        <v>5646</v>
      </c>
      <c r="J31" s="18">
        <f t="shared" si="8"/>
        <v>816</v>
      </c>
      <c r="K31" s="18">
        <f t="shared" si="8"/>
        <v>2862</v>
      </c>
      <c r="L31" s="18">
        <f t="shared" si="8"/>
        <v>515</v>
      </c>
      <c r="M31" s="18">
        <f t="shared" si="8"/>
        <v>2173</v>
      </c>
      <c r="N31" s="18">
        <f t="shared" si="8"/>
        <v>512</v>
      </c>
      <c r="O31" s="18">
        <f t="shared" si="8"/>
        <v>611</v>
      </c>
      <c r="P31" s="18">
        <f t="shared" si="8"/>
        <v>0</v>
      </c>
      <c r="Q31" s="18">
        <f t="shared" si="8"/>
        <v>0</v>
      </c>
      <c r="R31" s="121">
        <f>J31+L31+N31+P31</f>
        <v>1843</v>
      </c>
      <c r="S31" s="121">
        <f>K31+M31+O31+Q31</f>
        <v>5646</v>
      </c>
      <c r="T31" s="121">
        <f>S31-R31</f>
        <v>3803</v>
      </c>
      <c r="U31" s="5"/>
      <c r="V31" s="5">
        <f t="shared" si="5"/>
        <v>119.3359375</v>
      </c>
      <c r="W31" s="5">
        <f t="shared" si="6"/>
        <v>94.482724910364695</v>
      </c>
      <c r="X31" s="5">
        <f t="shared" si="7"/>
        <v>126.30450446175576</v>
      </c>
    </row>
    <row r="32" spans="1:24" s="6" customFormat="1" ht="14.25" customHeight="1" x14ac:dyDescent="0.2">
      <c r="F32" s="10"/>
    </row>
    <row r="33" spans="1:22" s="6" customFormat="1" ht="14.25" customHeight="1" x14ac:dyDescent="0.2">
      <c r="B33" s="11" t="s">
        <v>25</v>
      </c>
      <c r="F33" s="10"/>
      <c r="H33" s="6" t="s">
        <v>26</v>
      </c>
    </row>
    <row r="34" spans="1:22" x14ac:dyDescent="0.2">
      <c r="J34" s="95"/>
      <c r="K34" s="95"/>
      <c r="L34" s="95"/>
      <c r="M34" s="95"/>
      <c r="N34" s="95"/>
      <c r="O34" s="95"/>
      <c r="P34" s="95"/>
    </row>
    <row r="35" spans="1:22" x14ac:dyDescent="0.2">
      <c r="J35" s="95"/>
      <c r="K35" s="95"/>
      <c r="L35" s="95"/>
      <c r="M35" s="95"/>
      <c r="N35" s="95"/>
      <c r="O35" s="95"/>
      <c r="P35" s="95"/>
    </row>
    <row r="36" spans="1:22" x14ac:dyDescent="0.2">
      <c r="J36" s="95"/>
      <c r="K36" s="95"/>
      <c r="L36" s="95"/>
      <c r="M36" s="95"/>
      <c r="N36" s="95"/>
      <c r="O36" s="95"/>
      <c r="P36" s="95"/>
    </row>
    <row r="37" spans="1:22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50"/>
      <c r="S37" s="50"/>
      <c r="T37" s="317"/>
      <c r="U37" s="317"/>
      <c r="V37" s="6"/>
    </row>
    <row r="38" spans="1:22" x14ac:dyDescent="0.2">
      <c r="A38" s="289" t="s">
        <v>57</v>
      </c>
      <c r="B38" s="289"/>
      <c r="C38" s="289"/>
      <c r="D38" s="6"/>
      <c r="E38" s="6"/>
      <c r="F38" s="6"/>
      <c r="G38" s="6"/>
      <c r="H38" s="287" t="s">
        <v>358</v>
      </c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</row>
    <row r="39" spans="1:22" x14ac:dyDescent="0.2">
      <c r="A39" s="287" t="s">
        <v>56</v>
      </c>
      <c r="B39" s="287"/>
      <c r="C39" s="287"/>
      <c r="D39" s="6"/>
      <c r="E39" s="6"/>
      <c r="F39" s="6"/>
      <c r="G39" s="6"/>
      <c r="H39" s="287" t="s">
        <v>116</v>
      </c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</row>
    <row r="40" spans="1:22" x14ac:dyDescent="0.2">
      <c r="J40" s="95"/>
      <c r="K40" s="95"/>
      <c r="L40" s="95"/>
      <c r="M40" s="95"/>
      <c r="N40" s="95"/>
      <c r="O40" s="95"/>
      <c r="P40" s="95"/>
    </row>
    <row r="41" spans="1:22" x14ac:dyDescent="0.2">
      <c r="J41" s="95"/>
      <c r="K41" s="95"/>
      <c r="L41" s="95"/>
      <c r="M41" s="95"/>
      <c r="N41" s="95"/>
      <c r="O41" s="95"/>
      <c r="P41" s="95"/>
    </row>
    <row r="42" spans="1:22" x14ac:dyDescent="0.2">
      <c r="J42" s="95"/>
      <c r="K42" s="95"/>
      <c r="L42" s="95"/>
      <c r="M42" s="95"/>
      <c r="N42" s="95"/>
      <c r="O42" s="95"/>
      <c r="P42" s="95"/>
    </row>
    <row r="43" spans="1:22" x14ac:dyDescent="0.2">
      <c r="J43" s="95"/>
      <c r="K43" s="95"/>
      <c r="L43" s="95"/>
      <c r="M43" s="95"/>
      <c r="N43" s="95"/>
      <c r="O43" s="95"/>
      <c r="P43" s="95"/>
    </row>
    <row r="44" spans="1:22" x14ac:dyDescent="0.2">
      <c r="J44" s="95"/>
      <c r="K44" s="95"/>
      <c r="L44" s="95"/>
      <c r="M44" s="95"/>
      <c r="N44" s="95"/>
      <c r="O44" s="95"/>
      <c r="P44" s="95"/>
    </row>
    <row r="45" spans="1:22" x14ac:dyDescent="0.2">
      <c r="J45" s="95"/>
      <c r="K45" s="95"/>
      <c r="L45" s="95"/>
      <c r="M45" s="95"/>
      <c r="N45" s="95"/>
      <c r="O45" s="95"/>
      <c r="P45" s="95"/>
    </row>
    <row r="46" spans="1:22" x14ac:dyDescent="0.2">
      <c r="J46" s="95"/>
      <c r="K46" s="95"/>
      <c r="L46" s="95"/>
      <c r="M46" s="95"/>
      <c r="N46" s="95"/>
      <c r="O46" s="95"/>
      <c r="P46" s="95"/>
    </row>
    <row r="47" spans="1:22" x14ac:dyDescent="0.2">
      <c r="J47" s="95"/>
      <c r="K47" s="95"/>
      <c r="L47" s="95"/>
      <c r="M47" s="95"/>
      <c r="N47" s="95"/>
      <c r="O47" s="95"/>
      <c r="P47" s="95"/>
    </row>
    <row r="48" spans="1:22" x14ac:dyDescent="0.2">
      <c r="J48" s="95"/>
      <c r="K48" s="95"/>
      <c r="L48" s="95"/>
      <c r="M48" s="95"/>
      <c r="N48" s="95"/>
      <c r="O48" s="95"/>
      <c r="P48" s="95"/>
    </row>
    <row r="49" spans="10:16" x14ac:dyDescent="0.2">
      <c r="J49" s="95"/>
      <c r="K49" s="95"/>
      <c r="L49" s="95"/>
      <c r="M49" s="95"/>
      <c r="N49" s="95"/>
      <c r="O49" s="95"/>
      <c r="P49" s="95"/>
    </row>
    <row r="50" spans="10:16" x14ac:dyDescent="0.2">
      <c r="J50" s="95"/>
      <c r="K50" s="95"/>
      <c r="L50" s="95"/>
      <c r="M50" s="95"/>
      <c r="N50" s="95"/>
      <c r="O50" s="95"/>
      <c r="P50" s="95"/>
    </row>
  </sheetData>
  <sheetProtection sheet="1" objects="1" scenarios="1"/>
  <mergeCells count="38">
    <mergeCell ref="A6:X6"/>
    <mergeCell ref="A1:X1"/>
    <mergeCell ref="A2:X2"/>
    <mergeCell ref="A3:X3"/>
    <mergeCell ref="A4:X4"/>
    <mergeCell ref="A5:X5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B26:C26"/>
    <mergeCell ref="P18:Q18"/>
    <mergeCell ref="R18:T18"/>
    <mergeCell ref="U18:U19"/>
    <mergeCell ref="V18:X18"/>
    <mergeCell ref="B19:C19"/>
    <mergeCell ref="B20:C20"/>
    <mergeCell ref="B21:C21"/>
    <mergeCell ref="B22:C22"/>
    <mergeCell ref="B23:C23"/>
    <mergeCell ref="B24:C24"/>
    <mergeCell ref="B25:C25"/>
    <mergeCell ref="A38:C38"/>
    <mergeCell ref="H38:V38"/>
    <mergeCell ref="A39:C39"/>
    <mergeCell ref="H39:V39"/>
    <mergeCell ref="B27:C27"/>
    <mergeCell ref="B28:C28"/>
    <mergeCell ref="B29:C29"/>
    <mergeCell ref="B30:C30"/>
    <mergeCell ref="A31:C31"/>
    <mergeCell ref="T37:U37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opLeftCell="A5" workbookViewId="0">
      <selection activeCell="N19" sqref="N19:N27"/>
    </sheetView>
  </sheetViews>
  <sheetFormatPr baseColWidth="10" defaultRowHeight="12.75" x14ac:dyDescent="0.2"/>
  <cols>
    <col min="1" max="1" width="9.85546875" style="36" customWidth="1"/>
    <col min="2" max="2" width="45.140625" style="36" bestFit="1" customWidth="1"/>
    <col min="3" max="3" width="12.42578125" style="36" customWidth="1"/>
    <col min="4" max="6" width="10.85546875" style="36" customWidth="1"/>
    <col min="7" max="12" width="10.85546875" style="36" hidden="1" customWidth="1"/>
    <col min="13" max="14" width="10.85546875" style="36" customWidth="1"/>
    <col min="15" max="16" width="10.85546875" style="36" hidden="1" customWidth="1"/>
    <col min="17" max="17" width="10.85546875" style="36" customWidth="1"/>
    <col min="18" max="19" width="9.28515625" style="36" customWidth="1"/>
    <col min="20" max="20" width="20.28515625" style="36" customWidth="1"/>
    <col min="21" max="23" width="8.85546875" style="36" customWidth="1"/>
    <col min="24" max="24" width="11.4257812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4" ht="14.25" customHeight="1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6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4" x14ac:dyDescent="0.2">
      <c r="A8" s="144" t="s">
        <v>461</v>
      </c>
      <c r="B8" s="222" t="s">
        <v>767</v>
      </c>
      <c r="C8" s="222"/>
      <c r="D8" s="222"/>
      <c r="E8" s="222"/>
      <c r="F8" s="222"/>
      <c r="G8" s="222"/>
      <c r="H8" s="222"/>
      <c r="I8" s="222"/>
      <c r="J8" s="222"/>
      <c r="K8" s="222"/>
      <c r="L8" s="1"/>
      <c r="M8" s="1"/>
      <c r="N8" s="1"/>
      <c r="O8" s="1"/>
      <c r="P8" s="1"/>
    </row>
    <row r="9" spans="1:24" x14ac:dyDescent="0.2">
      <c r="A9" s="144" t="s">
        <v>0</v>
      </c>
      <c r="B9" s="222" t="s">
        <v>768</v>
      </c>
      <c r="C9" s="222"/>
      <c r="D9" s="222"/>
      <c r="E9" s="222"/>
      <c r="F9" s="222"/>
      <c r="G9" s="222"/>
      <c r="H9" s="222"/>
      <c r="I9" s="222"/>
      <c r="J9" s="222"/>
      <c r="K9" s="222"/>
      <c r="L9" s="6"/>
      <c r="M9" s="6"/>
      <c r="N9" s="6"/>
      <c r="O9" s="6"/>
      <c r="P9" s="6"/>
    </row>
    <row r="10" spans="1:24" x14ac:dyDescent="0.2">
      <c r="A10" s="144" t="s">
        <v>464</v>
      </c>
      <c r="B10" s="222" t="s">
        <v>769</v>
      </c>
      <c r="C10" s="222"/>
      <c r="D10" s="222"/>
      <c r="E10" s="222"/>
      <c r="F10" s="222"/>
      <c r="G10" s="222"/>
      <c r="H10" s="222"/>
      <c r="I10" s="222"/>
      <c r="J10" s="222"/>
      <c r="K10" s="222"/>
      <c r="L10" s="6"/>
      <c r="M10" s="6"/>
      <c r="N10" s="6"/>
      <c r="O10" s="6"/>
      <c r="P10" s="6"/>
    </row>
    <row r="11" spans="1:24" x14ac:dyDescent="0.2">
      <c r="A11" s="144" t="s">
        <v>6</v>
      </c>
      <c r="B11" s="222" t="s">
        <v>770</v>
      </c>
      <c r="C11" s="222"/>
      <c r="D11" s="222"/>
      <c r="E11" s="222"/>
      <c r="F11" s="222"/>
      <c r="G11" s="222"/>
      <c r="H11" s="222"/>
      <c r="I11" s="222"/>
      <c r="J11" s="222"/>
      <c r="K11" s="222"/>
      <c r="L11" s="6"/>
      <c r="M11" s="6"/>
      <c r="N11" s="6"/>
      <c r="O11" s="6"/>
      <c r="P11" s="6"/>
    </row>
    <row r="12" spans="1:24" x14ac:dyDescent="0.2">
      <c r="A12" s="144" t="s">
        <v>450</v>
      </c>
      <c r="B12" s="222" t="s">
        <v>771</v>
      </c>
      <c r="C12" s="222"/>
      <c r="D12" s="222"/>
      <c r="E12" s="222"/>
      <c r="F12" s="222"/>
      <c r="G12" s="222"/>
      <c r="H12" s="222"/>
      <c r="I12" s="222"/>
      <c r="J12" s="222"/>
      <c r="K12" s="222"/>
      <c r="L12" s="6"/>
      <c r="M12" s="6"/>
      <c r="N12" s="6"/>
      <c r="O12" s="6"/>
      <c r="P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6"/>
      <c r="M13" s="6"/>
      <c r="N13" s="6"/>
      <c r="O13" s="6"/>
      <c r="P13" s="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</row>
    <row r="15" spans="1:24" ht="41.25" customHeight="1" x14ac:dyDescent="0.2">
      <c r="A15" s="292" t="s">
        <v>772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23" ht="12.75" customHeight="1" x14ac:dyDescent="0.2">
      <c r="A17" s="290" t="s">
        <v>4</v>
      </c>
      <c r="B17" s="306"/>
      <c r="C17" s="293" t="s">
        <v>7</v>
      </c>
      <c r="D17" s="293" t="s">
        <v>17</v>
      </c>
      <c r="E17" s="301" t="s">
        <v>18</v>
      </c>
      <c r="F17" s="302"/>
      <c r="G17" s="301" t="s">
        <v>19</v>
      </c>
      <c r="H17" s="302"/>
      <c r="I17" s="290" t="s">
        <v>13</v>
      </c>
      <c r="J17" s="291"/>
      <c r="K17" s="290" t="s">
        <v>9</v>
      </c>
      <c r="L17" s="291"/>
      <c r="M17" s="290" t="s">
        <v>12</v>
      </c>
      <c r="N17" s="291"/>
      <c r="O17" s="290" t="s">
        <v>14</v>
      </c>
      <c r="P17" s="291"/>
      <c r="Q17" s="288" t="s">
        <v>27</v>
      </c>
      <c r="R17" s="288"/>
      <c r="S17" s="288"/>
      <c r="T17" s="311" t="s">
        <v>28</v>
      </c>
      <c r="U17" s="301" t="s">
        <v>30</v>
      </c>
      <c r="V17" s="305"/>
      <c r="W17" s="302"/>
    </row>
    <row r="18" spans="1:23" ht="18.75" customHeight="1" x14ac:dyDescent="0.2">
      <c r="A18" s="2" t="s">
        <v>16</v>
      </c>
      <c r="B18" s="2" t="s">
        <v>5</v>
      </c>
      <c r="C18" s="294"/>
      <c r="D18" s="294"/>
      <c r="E18" s="8" t="s">
        <v>20</v>
      </c>
      <c r="F18" s="8" t="s">
        <v>21</v>
      </c>
      <c r="G18" s="8" t="s">
        <v>22</v>
      </c>
      <c r="H18" s="8" t="s">
        <v>23</v>
      </c>
      <c r="I18" s="3" t="s">
        <v>10</v>
      </c>
      <c r="J18" s="3" t="s">
        <v>11</v>
      </c>
      <c r="K18" s="3" t="s">
        <v>10</v>
      </c>
      <c r="L18" s="3" t="s">
        <v>11</v>
      </c>
      <c r="M18" s="3" t="s">
        <v>10</v>
      </c>
      <c r="N18" s="3" t="s">
        <v>11</v>
      </c>
      <c r="O18" s="3" t="s">
        <v>10</v>
      </c>
      <c r="P18" s="3" t="s">
        <v>11</v>
      </c>
      <c r="Q18" s="3" t="s">
        <v>10</v>
      </c>
      <c r="R18" s="3" t="s">
        <v>11</v>
      </c>
      <c r="S18" s="3" t="s">
        <v>29</v>
      </c>
      <c r="T18" s="311"/>
      <c r="U18" s="8" t="s">
        <v>31</v>
      </c>
      <c r="V18" s="8" t="s">
        <v>32</v>
      </c>
      <c r="W18" s="8" t="s">
        <v>33</v>
      </c>
    </row>
    <row r="19" spans="1:23" ht="39" customHeight="1" x14ac:dyDescent="0.2">
      <c r="A19" s="9">
        <v>1</v>
      </c>
      <c r="B19" s="219" t="s">
        <v>773</v>
      </c>
      <c r="C19" s="18" t="s">
        <v>774</v>
      </c>
      <c r="D19" s="18">
        <v>10</v>
      </c>
      <c r="E19" s="17">
        <f>$E$28*D19/100</f>
        <v>32961.300000000003</v>
      </c>
      <c r="F19" s="17">
        <f>$F$28*D19/100</f>
        <v>28758.5</v>
      </c>
      <c r="G19" s="5">
        <f>I19+K19+M19+O19</f>
        <v>7</v>
      </c>
      <c r="H19" s="5">
        <f>J19+L19+N19+P19</f>
        <v>7</v>
      </c>
      <c r="I19" s="9">
        <v>3</v>
      </c>
      <c r="J19" s="38">
        <v>3</v>
      </c>
      <c r="K19" s="9">
        <v>3</v>
      </c>
      <c r="L19" s="5">
        <v>3</v>
      </c>
      <c r="M19" s="9">
        <v>1</v>
      </c>
      <c r="N19" s="5">
        <v>1</v>
      </c>
      <c r="O19" s="9"/>
      <c r="P19" s="5"/>
      <c r="Q19" s="120">
        <f>I19+K19+M19+O19</f>
        <v>7</v>
      </c>
      <c r="R19" s="120">
        <f>J19+L19+N19+P19</f>
        <v>7</v>
      </c>
      <c r="S19" s="120">
        <f>R19-Q19</f>
        <v>0</v>
      </c>
      <c r="T19" s="7"/>
      <c r="U19" s="5">
        <f>N19/M19*100</f>
        <v>100</v>
      </c>
      <c r="V19" s="5">
        <f>F19/E19*100</f>
        <v>87.249289318079065</v>
      </c>
      <c r="W19" s="5">
        <f>U19/V19*100</f>
        <v>114.61411408800879</v>
      </c>
    </row>
    <row r="20" spans="1:23" ht="38.25" customHeight="1" x14ac:dyDescent="0.2">
      <c r="A20" s="9">
        <v>2</v>
      </c>
      <c r="B20" s="219" t="s">
        <v>775</v>
      </c>
      <c r="C20" s="18" t="s">
        <v>774</v>
      </c>
      <c r="D20" s="18">
        <v>10</v>
      </c>
      <c r="E20" s="17">
        <f t="shared" ref="E20:E27" si="0">$E$28*D20/100</f>
        <v>32961.300000000003</v>
      </c>
      <c r="F20" s="17">
        <f t="shared" ref="F20:F27" si="1">$F$28*D20/100</f>
        <v>28758.5</v>
      </c>
      <c r="G20" s="5">
        <f t="shared" ref="G20:H27" si="2">I20+K20+M20+O20</f>
        <v>6</v>
      </c>
      <c r="H20" s="5">
        <f t="shared" si="2"/>
        <v>6</v>
      </c>
      <c r="I20" s="9">
        <v>3</v>
      </c>
      <c r="J20" s="38">
        <v>3</v>
      </c>
      <c r="K20" s="9">
        <v>2</v>
      </c>
      <c r="L20" s="5">
        <v>2</v>
      </c>
      <c r="M20" s="9">
        <v>1</v>
      </c>
      <c r="N20" s="5">
        <v>1</v>
      </c>
      <c r="O20" s="9"/>
      <c r="P20" s="5"/>
      <c r="Q20" s="120">
        <f t="shared" ref="Q20:Q27" si="3">I20+K20+M20+O20</f>
        <v>6</v>
      </c>
      <c r="R20" s="120">
        <f>J20+L20+N20+P20</f>
        <v>6</v>
      </c>
      <c r="S20" s="120">
        <f t="shared" ref="S20:S27" si="4">R20-Q20</f>
        <v>0</v>
      </c>
      <c r="T20" s="7"/>
      <c r="U20" s="5">
        <f t="shared" ref="U20:U28" si="5">N20/M20*100</f>
        <v>100</v>
      </c>
      <c r="V20" s="5">
        <f t="shared" ref="V20:V28" si="6">F20/E20*100</f>
        <v>87.249289318079065</v>
      </c>
      <c r="W20" s="5">
        <f t="shared" ref="W20:W28" si="7">U20/V20*100</f>
        <v>114.61411408800879</v>
      </c>
    </row>
    <row r="21" spans="1:23" ht="38.25" customHeight="1" x14ac:dyDescent="0.2">
      <c r="A21" s="9">
        <v>3</v>
      </c>
      <c r="B21" s="219" t="s">
        <v>776</v>
      </c>
      <c r="C21" s="18" t="s">
        <v>774</v>
      </c>
      <c r="D21" s="18">
        <v>10</v>
      </c>
      <c r="E21" s="17">
        <f t="shared" si="0"/>
        <v>32961.300000000003</v>
      </c>
      <c r="F21" s="17">
        <f t="shared" si="1"/>
        <v>28758.5</v>
      </c>
      <c r="G21" s="5">
        <f t="shared" si="2"/>
        <v>7</v>
      </c>
      <c r="H21" s="5">
        <f t="shared" si="2"/>
        <v>7</v>
      </c>
      <c r="I21" s="9">
        <v>3</v>
      </c>
      <c r="J21" s="38">
        <v>3</v>
      </c>
      <c r="K21" s="9">
        <v>3</v>
      </c>
      <c r="L21" s="5">
        <v>3</v>
      </c>
      <c r="M21" s="9">
        <v>1</v>
      </c>
      <c r="N21" s="5">
        <v>1</v>
      </c>
      <c r="O21" s="9"/>
      <c r="P21" s="5"/>
      <c r="Q21" s="120">
        <f t="shared" si="3"/>
        <v>7</v>
      </c>
      <c r="R21" s="120">
        <f>J21+L21+N21+P21</f>
        <v>7</v>
      </c>
      <c r="S21" s="120">
        <f t="shared" si="4"/>
        <v>0</v>
      </c>
      <c r="T21" s="7"/>
      <c r="U21" s="5">
        <f t="shared" si="5"/>
        <v>100</v>
      </c>
      <c r="V21" s="5">
        <f t="shared" si="6"/>
        <v>87.249289318079065</v>
      </c>
      <c r="W21" s="5">
        <f t="shared" si="7"/>
        <v>114.61411408800879</v>
      </c>
    </row>
    <row r="22" spans="1:23" ht="38.25" customHeight="1" x14ac:dyDescent="0.2">
      <c r="A22" s="9">
        <v>4</v>
      </c>
      <c r="B22" s="219" t="s">
        <v>777</v>
      </c>
      <c r="C22" s="18" t="s">
        <v>774</v>
      </c>
      <c r="D22" s="18">
        <v>10</v>
      </c>
      <c r="E22" s="17">
        <f t="shared" si="0"/>
        <v>32961.300000000003</v>
      </c>
      <c r="F22" s="17">
        <f t="shared" si="1"/>
        <v>28758.5</v>
      </c>
      <c r="G22" s="5">
        <f t="shared" si="2"/>
        <v>7</v>
      </c>
      <c r="H22" s="5">
        <f t="shared" si="2"/>
        <v>7</v>
      </c>
      <c r="I22" s="9">
        <v>3</v>
      </c>
      <c r="J22" s="38">
        <v>3</v>
      </c>
      <c r="K22" s="9">
        <v>3</v>
      </c>
      <c r="L22" s="5">
        <v>3</v>
      </c>
      <c r="M22" s="9">
        <v>1</v>
      </c>
      <c r="N22" s="5">
        <v>1</v>
      </c>
      <c r="O22" s="9"/>
      <c r="P22" s="5"/>
      <c r="Q22" s="120">
        <f t="shared" si="3"/>
        <v>7</v>
      </c>
      <c r="R22" s="120">
        <f>J22+L22+N22+P22</f>
        <v>7</v>
      </c>
      <c r="S22" s="120">
        <f t="shared" si="4"/>
        <v>0</v>
      </c>
      <c r="T22" s="7"/>
      <c r="U22" s="5">
        <f t="shared" si="5"/>
        <v>100</v>
      </c>
      <c r="V22" s="5">
        <f t="shared" si="6"/>
        <v>87.249289318079065</v>
      </c>
      <c r="W22" s="5">
        <f t="shared" si="7"/>
        <v>114.61411408800879</v>
      </c>
    </row>
    <row r="23" spans="1:23" ht="39" customHeight="1" x14ac:dyDescent="0.2">
      <c r="A23" s="9">
        <v>5</v>
      </c>
      <c r="B23" s="33" t="s">
        <v>778</v>
      </c>
      <c r="C23" s="18" t="s">
        <v>143</v>
      </c>
      <c r="D23" s="89">
        <v>12</v>
      </c>
      <c r="E23" s="17">
        <f t="shared" si="0"/>
        <v>39553.56</v>
      </c>
      <c r="F23" s="17">
        <f t="shared" si="1"/>
        <v>34510.199999999997</v>
      </c>
      <c r="G23" s="5">
        <f t="shared" si="2"/>
        <v>2</v>
      </c>
      <c r="H23" s="5">
        <f t="shared" si="2"/>
        <v>1</v>
      </c>
      <c r="I23" s="9">
        <v>1</v>
      </c>
      <c r="J23" s="38">
        <v>0</v>
      </c>
      <c r="K23" s="9">
        <v>1</v>
      </c>
      <c r="L23" s="5">
        <v>1</v>
      </c>
      <c r="M23" s="9">
        <v>0</v>
      </c>
      <c r="N23" s="5">
        <v>0</v>
      </c>
      <c r="O23" s="9"/>
      <c r="P23" s="5"/>
      <c r="Q23" s="120">
        <f t="shared" si="3"/>
        <v>2</v>
      </c>
      <c r="R23" s="120">
        <f>J23+L23+N23+P23</f>
        <v>1</v>
      </c>
      <c r="S23" s="120">
        <f t="shared" si="4"/>
        <v>-1</v>
      </c>
      <c r="T23" s="25"/>
      <c r="U23" s="5" t="e">
        <f t="shared" si="5"/>
        <v>#DIV/0!</v>
      </c>
      <c r="V23" s="5">
        <f t="shared" si="6"/>
        <v>87.249289318079079</v>
      </c>
      <c r="W23" s="5" t="e">
        <f t="shared" si="7"/>
        <v>#DIV/0!</v>
      </c>
    </row>
    <row r="24" spans="1:23" ht="45" customHeight="1" x14ac:dyDescent="0.2">
      <c r="A24" s="9">
        <v>6</v>
      </c>
      <c r="B24" s="33" t="s">
        <v>779</v>
      </c>
      <c r="C24" s="18" t="s">
        <v>143</v>
      </c>
      <c r="D24" s="18">
        <v>10</v>
      </c>
      <c r="E24" s="17">
        <f t="shared" si="0"/>
        <v>32961.300000000003</v>
      </c>
      <c r="F24" s="17">
        <f t="shared" si="1"/>
        <v>28758.5</v>
      </c>
      <c r="G24" s="5">
        <f t="shared" si="2"/>
        <v>1</v>
      </c>
      <c r="H24" s="5">
        <f t="shared" si="2"/>
        <v>1</v>
      </c>
      <c r="I24" s="9">
        <v>0</v>
      </c>
      <c r="J24" s="38">
        <v>0</v>
      </c>
      <c r="K24" s="9">
        <v>1</v>
      </c>
      <c r="L24" s="5">
        <v>1</v>
      </c>
      <c r="M24" s="9">
        <v>0</v>
      </c>
      <c r="N24" s="5">
        <v>0</v>
      </c>
      <c r="O24" s="9"/>
      <c r="P24" s="5"/>
      <c r="Q24" s="120">
        <f t="shared" si="3"/>
        <v>1</v>
      </c>
      <c r="R24" s="120">
        <f>J23+L23+N23+P23</f>
        <v>1</v>
      </c>
      <c r="S24" s="120">
        <f t="shared" si="4"/>
        <v>0</v>
      </c>
      <c r="T24" s="7"/>
      <c r="U24" s="5" t="e">
        <f t="shared" si="5"/>
        <v>#DIV/0!</v>
      </c>
      <c r="V24" s="5">
        <v>0</v>
      </c>
      <c r="W24" s="5">
        <v>0</v>
      </c>
    </row>
    <row r="25" spans="1:23" ht="45" customHeight="1" x14ac:dyDescent="0.2">
      <c r="A25" s="9">
        <v>7</v>
      </c>
      <c r="B25" s="33" t="s">
        <v>780</v>
      </c>
      <c r="C25" s="18" t="s">
        <v>731</v>
      </c>
      <c r="D25" s="18">
        <v>13</v>
      </c>
      <c r="E25" s="17">
        <f t="shared" si="0"/>
        <v>42849.69</v>
      </c>
      <c r="F25" s="17">
        <f t="shared" si="1"/>
        <v>37386.050000000003</v>
      </c>
      <c r="G25" s="5">
        <f t="shared" si="2"/>
        <v>24</v>
      </c>
      <c r="H25" s="5">
        <f t="shared" si="2"/>
        <v>24</v>
      </c>
      <c r="I25" s="9">
        <v>10</v>
      </c>
      <c r="J25" s="38">
        <v>10</v>
      </c>
      <c r="K25" s="9">
        <v>9</v>
      </c>
      <c r="L25" s="5">
        <v>9</v>
      </c>
      <c r="M25" s="9">
        <v>5</v>
      </c>
      <c r="N25" s="5">
        <v>5</v>
      </c>
      <c r="O25" s="9"/>
      <c r="P25" s="5"/>
      <c r="Q25" s="120">
        <f t="shared" si="3"/>
        <v>24</v>
      </c>
      <c r="R25" s="120">
        <f>J25+L25+N25+P25</f>
        <v>24</v>
      </c>
      <c r="S25" s="120">
        <f t="shared" si="4"/>
        <v>0</v>
      </c>
      <c r="T25" s="7"/>
      <c r="U25" s="5">
        <f t="shared" si="5"/>
        <v>100</v>
      </c>
      <c r="V25" s="5">
        <f t="shared" si="6"/>
        <v>87.249289318079079</v>
      </c>
      <c r="W25" s="5">
        <f t="shared" si="7"/>
        <v>114.61411408800876</v>
      </c>
    </row>
    <row r="26" spans="1:23" ht="45" customHeight="1" x14ac:dyDescent="0.2">
      <c r="A26" s="9">
        <v>8</v>
      </c>
      <c r="B26" s="33" t="s">
        <v>781</v>
      </c>
      <c r="C26" s="18" t="s">
        <v>731</v>
      </c>
      <c r="D26" s="18">
        <v>13</v>
      </c>
      <c r="E26" s="17">
        <f t="shared" si="0"/>
        <v>42849.69</v>
      </c>
      <c r="F26" s="17">
        <f t="shared" si="1"/>
        <v>37386.050000000003</v>
      </c>
      <c r="G26" s="5">
        <f t="shared" si="2"/>
        <v>10</v>
      </c>
      <c r="H26" s="5">
        <f t="shared" si="2"/>
        <v>10</v>
      </c>
      <c r="I26" s="9">
        <v>5</v>
      </c>
      <c r="J26" s="38">
        <v>5</v>
      </c>
      <c r="K26" s="9">
        <v>5</v>
      </c>
      <c r="L26" s="5">
        <v>5</v>
      </c>
      <c r="M26" s="9">
        <v>0</v>
      </c>
      <c r="N26" s="5">
        <v>0</v>
      </c>
      <c r="O26" s="9"/>
      <c r="P26" s="5"/>
      <c r="Q26" s="120">
        <f t="shared" si="3"/>
        <v>10</v>
      </c>
      <c r="R26" s="120">
        <f>J26+L26+N26+P26</f>
        <v>10</v>
      </c>
      <c r="S26" s="120">
        <f t="shared" si="4"/>
        <v>0</v>
      </c>
      <c r="T26" s="223"/>
      <c r="U26" s="5" t="e">
        <f t="shared" si="5"/>
        <v>#DIV/0!</v>
      </c>
      <c r="V26" s="5">
        <f t="shared" si="6"/>
        <v>87.249289318079079</v>
      </c>
      <c r="W26" s="5" t="e">
        <f t="shared" si="7"/>
        <v>#DIV/0!</v>
      </c>
    </row>
    <row r="27" spans="1:23" ht="45" customHeight="1" x14ac:dyDescent="0.2">
      <c r="A27" s="9">
        <v>9</v>
      </c>
      <c r="B27" s="33" t="s">
        <v>782</v>
      </c>
      <c r="C27" s="18" t="s">
        <v>143</v>
      </c>
      <c r="D27" s="18">
        <v>12</v>
      </c>
      <c r="E27" s="17">
        <f t="shared" si="0"/>
        <v>39553.56</v>
      </c>
      <c r="F27" s="17">
        <f t="shared" si="1"/>
        <v>34510.199999999997</v>
      </c>
      <c r="G27" s="5">
        <f t="shared" si="2"/>
        <v>1</v>
      </c>
      <c r="H27" s="5">
        <f t="shared" si="2"/>
        <v>1</v>
      </c>
      <c r="I27" s="9">
        <v>0</v>
      </c>
      <c r="J27" s="38">
        <v>0</v>
      </c>
      <c r="K27" s="9">
        <v>0</v>
      </c>
      <c r="L27" s="5">
        <v>0</v>
      </c>
      <c r="M27" s="9">
        <v>1</v>
      </c>
      <c r="N27" s="5">
        <v>1</v>
      </c>
      <c r="O27" s="9"/>
      <c r="P27" s="5"/>
      <c r="Q27" s="120">
        <f t="shared" si="3"/>
        <v>1</v>
      </c>
      <c r="R27" s="120">
        <f>J27+L27+N27+P27</f>
        <v>1</v>
      </c>
      <c r="S27" s="120">
        <f t="shared" si="4"/>
        <v>0</v>
      </c>
      <c r="T27" s="223"/>
      <c r="U27" s="5">
        <f t="shared" si="5"/>
        <v>100</v>
      </c>
      <c r="V27" s="5">
        <f t="shared" si="6"/>
        <v>87.249289318079079</v>
      </c>
      <c r="W27" s="5">
        <f t="shared" si="7"/>
        <v>114.61411408800876</v>
      </c>
    </row>
    <row r="28" spans="1:23" s="6" customFormat="1" ht="14.25" customHeight="1" x14ac:dyDescent="0.2">
      <c r="A28" s="298" t="s">
        <v>24</v>
      </c>
      <c r="B28" s="299"/>
      <c r="C28" s="18"/>
      <c r="D28" s="18">
        <f>SUM(D19:D27)</f>
        <v>100</v>
      </c>
      <c r="E28" s="40">
        <f>SEGUIMIENTO!D68</f>
        <v>329613</v>
      </c>
      <c r="F28" s="40">
        <f>SEGUIMIENTO!E68</f>
        <v>287585</v>
      </c>
      <c r="G28" s="9">
        <f t="shared" ref="G28:M28" si="8">SUM(G19:G27)</f>
        <v>65</v>
      </c>
      <c r="H28" s="9">
        <f t="shared" si="8"/>
        <v>64</v>
      </c>
      <c r="I28" s="18">
        <f t="shared" si="8"/>
        <v>28</v>
      </c>
      <c r="J28" s="18">
        <f t="shared" si="8"/>
        <v>27</v>
      </c>
      <c r="K28" s="18">
        <f t="shared" si="8"/>
        <v>27</v>
      </c>
      <c r="L28" s="18">
        <f t="shared" si="8"/>
        <v>27</v>
      </c>
      <c r="M28" s="18">
        <f t="shared" si="8"/>
        <v>10</v>
      </c>
      <c r="N28" s="18">
        <f>SUM(N19:N24)</f>
        <v>4</v>
      </c>
      <c r="O28" s="18">
        <f>SUM(O19:O27)</f>
        <v>0</v>
      </c>
      <c r="P28" s="18">
        <f>SUM(P19:P24)</f>
        <v>0</v>
      </c>
      <c r="Q28" s="121">
        <f>SUM(Q19:Q27)</f>
        <v>65</v>
      </c>
      <c r="R28" s="121">
        <f>SUM(R19:R27)</f>
        <v>64</v>
      </c>
      <c r="S28" s="121">
        <f>SUM(S19:S27)</f>
        <v>-1</v>
      </c>
      <c r="T28" s="224"/>
      <c r="U28" s="5">
        <f t="shared" si="5"/>
        <v>40</v>
      </c>
      <c r="V28" s="5">
        <f t="shared" si="6"/>
        <v>87.249289318079079</v>
      </c>
      <c r="W28" s="5">
        <f t="shared" si="7"/>
        <v>45.84564563520351</v>
      </c>
    </row>
    <row r="29" spans="1:23" s="6" customFormat="1" ht="14.25" customHeight="1" x14ac:dyDescent="0.2">
      <c r="E29" s="10"/>
    </row>
    <row r="30" spans="1:23" x14ac:dyDescent="0.2">
      <c r="A30" s="6"/>
      <c r="B30" s="11" t="s">
        <v>25</v>
      </c>
      <c r="C30" s="6"/>
      <c r="D30" s="6"/>
      <c r="E30" s="10"/>
      <c r="F30" s="6"/>
      <c r="G30" s="6" t="s">
        <v>26</v>
      </c>
      <c r="H30" s="6"/>
      <c r="I30" s="6"/>
      <c r="J30" s="6"/>
      <c r="K30" s="6"/>
      <c r="L30" s="6"/>
      <c r="M30" s="6"/>
      <c r="N30" s="6"/>
      <c r="O30" s="6"/>
      <c r="P30" s="6"/>
    </row>
    <row r="31" spans="1:23" x14ac:dyDescent="0.2">
      <c r="I31" s="95"/>
      <c r="J31" s="95"/>
      <c r="K31" s="23"/>
      <c r="L31" s="95"/>
      <c r="M31" s="95"/>
      <c r="N31" s="95"/>
      <c r="O31" s="95"/>
    </row>
    <row r="32" spans="1:23" x14ac:dyDescent="0.2">
      <c r="I32" s="95"/>
      <c r="J32" s="95"/>
      <c r="K32" s="95"/>
      <c r="L32" s="95"/>
      <c r="M32" s="95"/>
      <c r="N32" s="95"/>
      <c r="O32" s="95"/>
    </row>
    <row r="33" spans="1:22" x14ac:dyDescent="0.2">
      <c r="I33" s="95"/>
      <c r="J33" s="95"/>
      <c r="K33" s="95"/>
      <c r="L33" s="95"/>
      <c r="M33" s="95"/>
      <c r="N33" s="95"/>
      <c r="O33" s="95"/>
    </row>
    <row r="34" spans="1:22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50"/>
      <c r="S34" s="50"/>
      <c r="T34" s="317"/>
      <c r="U34" s="317"/>
      <c r="V34" s="6"/>
    </row>
    <row r="35" spans="1:22" x14ac:dyDescent="0.2">
      <c r="A35" s="289" t="s">
        <v>57</v>
      </c>
      <c r="B35" s="289"/>
      <c r="C35" s="289"/>
      <c r="D35" s="6"/>
      <c r="E35" s="6"/>
      <c r="F35" s="6"/>
      <c r="G35" s="6"/>
      <c r="H35" s="287" t="s">
        <v>358</v>
      </c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</row>
    <row r="36" spans="1:22" x14ac:dyDescent="0.2">
      <c r="A36" s="287" t="s">
        <v>56</v>
      </c>
      <c r="B36" s="287"/>
      <c r="C36" s="287"/>
      <c r="D36" s="6"/>
      <c r="E36" s="6"/>
      <c r="F36" s="6"/>
      <c r="G36" s="6"/>
      <c r="H36" s="287" t="s">
        <v>116</v>
      </c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</row>
    <row r="37" spans="1:22" x14ac:dyDescent="0.2">
      <c r="I37" s="95"/>
      <c r="J37" s="95"/>
      <c r="K37" s="95"/>
      <c r="L37" s="95"/>
      <c r="M37" s="95"/>
      <c r="N37" s="95"/>
      <c r="O37" s="95"/>
    </row>
    <row r="38" spans="1:22" x14ac:dyDescent="0.2">
      <c r="I38" s="95"/>
      <c r="J38" s="95"/>
      <c r="K38" s="95"/>
      <c r="L38" s="95"/>
      <c r="M38" s="95"/>
      <c r="N38" s="95"/>
      <c r="O38" s="95"/>
    </row>
    <row r="39" spans="1:22" x14ac:dyDescent="0.2">
      <c r="I39" s="95"/>
      <c r="J39" s="95"/>
      <c r="K39" s="95"/>
      <c r="L39" s="95"/>
      <c r="M39" s="95"/>
      <c r="N39" s="95"/>
      <c r="O39" s="95"/>
    </row>
    <row r="40" spans="1:22" x14ac:dyDescent="0.2">
      <c r="I40" s="95"/>
      <c r="J40" s="95"/>
      <c r="K40" s="95"/>
      <c r="L40" s="95"/>
      <c r="M40" s="95"/>
      <c r="N40" s="95"/>
      <c r="O40" s="95"/>
    </row>
    <row r="41" spans="1:22" x14ac:dyDescent="0.2">
      <c r="I41" s="95"/>
      <c r="J41" s="95"/>
      <c r="K41" s="95"/>
      <c r="L41" s="95"/>
      <c r="M41" s="95"/>
      <c r="N41" s="95"/>
      <c r="O41" s="95"/>
    </row>
    <row r="42" spans="1:22" x14ac:dyDescent="0.2">
      <c r="I42" s="95"/>
      <c r="J42" s="95"/>
      <c r="K42" s="95"/>
      <c r="L42" s="95"/>
      <c r="M42" s="95"/>
      <c r="N42" s="95"/>
      <c r="O42" s="95"/>
    </row>
    <row r="43" spans="1:22" x14ac:dyDescent="0.2">
      <c r="I43" s="95"/>
      <c r="J43" s="95"/>
      <c r="K43" s="95"/>
      <c r="L43" s="95"/>
      <c r="M43" s="95"/>
      <c r="N43" s="95"/>
      <c r="O43" s="95"/>
    </row>
    <row r="44" spans="1:22" x14ac:dyDescent="0.2">
      <c r="I44" s="95"/>
      <c r="J44" s="95"/>
      <c r="K44" s="95"/>
      <c r="L44" s="95"/>
      <c r="M44" s="95"/>
      <c r="N44" s="95"/>
      <c r="O44" s="95"/>
    </row>
    <row r="45" spans="1:22" x14ac:dyDescent="0.2">
      <c r="I45" s="95"/>
      <c r="J45" s="95"/>
      <c r="K45" s="95"/>
      <c r="L45" s="95"/>
      <c r="M45" s="95"/>
      <c r="N45" s="95"/>
      <c r="O45" s="95"/>
    </row>
    <row r="46" spans="1:22" x14ac:dyDescent="0.2">
      <c r="I46" s="95"/>
      <c r="J46" s="95"/>
      <c r="K46" s="95"/>
      <c r="L46" s="95"/>
      <c r="M46" s="95"/>
      <c r="N46" s="95"/>
      <c r="O46" s="95"/>
    </row>
    <row r="47" spans="1:22" x14ac:dyDescent="0.2">
      <c r="I47" s="95"/>
      <c r="J47" s="95"/>
      <c r="K47" s="95"/>
      <c r="L47" s="95"/>
      <c r="M47" s="95"/>
      <c r="N47" s="95"/>
      <c r="O47" s="95"/>
    </row>
    <row r="48" spans="1:22" x14ac:dyDescent="0.2">
      <c r="I48" s="95"/>
      <c r="J48" s="95"/>
      <c r="K48" s="95"/>
      <c r="L48" s="95"/>
      <c r="M48" s="95"/>
      <c r="N48" s="95"/>
      <c r="O48" s="95"/>
    </row>
    <row r="49" spans="9:15" x14ac:dyDescent="0.2">
      <c r="I49" s="95"/>
      <c r="J49" s="95"/>
      <c r="K49" s="95"/>
      <c r="L49" s="95"/>
      <c r="M49" s="95"/>
      <c r="N49" s="95"/>
      <c r="O49" s="95"/>
    </row>
    <row r="50" spans="9:15" x14ac:dyDescent="0.2">
      <c r="I50" s="95"/>
      <c r="J50" s="95"/>
      <c r="K50" s="95"/>
      <c r="L50" s="95"/>
      <c r="M50" s="95"/>
      <c r="N50" s="95"/>
      <c r="O50" s="95"/>
    </row>
    <row r="51" spans="9:15" x14ac:dyDescent="0.2">
      <c r="I51" s="95"/>
      <c r="J51" s="95"/>
      <c r="K51" s="95"/>
      <c r="L51" s="95"/>
      <c r="M51" s="95"/>
      <c r="N51" s="95"/>
      <c r="O51" s="95"/>
    </row>
    <row r="52" spans="9:15" x14ac:dyDescent="0.2">
      <c r="I52" s="95"/>
      <c r="J52" s="95"/>
      <c r="K52" s="95"/>
      <c r="L52" s="95"/>
      <c r="M52" s="95"/>
      <c r="N52" s="95"/>
      <c r="O52" s="95"/>
    </row>
    <row r="53" spans="9:15" x14ac:dyDescent="0.2">
      <c r="I53" s="95"/>
      <c r="J53" s="95"/>
      <c r="K53" s="95"/>
      <c r="L53" s="95"/>
      <c r="M53" s="95"/>
      <c r="N53" s="95"/>
      <c r="O53" s="95"/>
    </row>
    <row r="54" spans="9:15" x14ac:dyDescent="0.2">
      <c r="I54" s="95"/>
      <c r="J54" s="95"/>
      <c r="K54" s="95"/>
      <c r="L54" s="95"/>
      <c r="M54" s="95"/>
      <c r="N54" s="95"/>
      <c r="O54" s="95"/>
    </row>
    <row r="55" spans="9:15" x14ac:dyDescent="0.2">
      <c r="I55" s="95"/>
      <c r="J55" s="95"/>
      <c r="K55" s="95"/>
      <c r="L55" s="95"/>
      <c r="M55" s="95"/>
      <c r="N55" s="95"/>
      <c r="O55" s="95"/>
    </row>
    <row r="56" spans="9:15" x14ac:dyDescent="0.2">
      <c r="I56" s="95"/>
      <c r="J56" s="95"/>
      <c r="K56" s="95"/>
      <c r="L56" s="95"/>
      <c r="M56" s="95"/>
      <c r="N56" s="95"/>
      <c r="O56" s="95"/>
    </row>
    <row r="57" spans="9:15" x14ac:dyDescent="0.2">
      <c r="I57" s="95"/>
      <c r="J57" s="95"/>
      <c r="K57" s="95"/>
      <c r="L57" s="95"/>
      <c r="M57" s="95"/>
      <c r="N57" s="95"/>
      <c r="O57" s="95"/>
    </row>
    <row r="58" spans="9:15" x14ac:dyDescent="0.2">
      <c r="I58" s="95"/>
      <c r="J58" s="95"/>
      <c r="K58" s="95"/>
      <c r="L58" s="95"/>
      <c r="M58" s="95"/>
      <c r="N58" s="95"/>
      <c r="O58" s="95"/>
    </row>
    <row r="59" spans="9:15" x14ac:dyDescent="0.2">
      <c r="I59" s="95"/>
      <c r="J59" s="95"/>
      <c r="K59" s="95"/>
      <c r="L59" s="95"/>
      <c r="M59" s="95"/>
      <c r="N59" s="95"/>
      <c r="O59" s="95"/>
    </row>
    <row r="60" spans="9:15" x14ac:dyDescent="0.2">
      <c r="I60" s="95"/>
      <c r="J60" s="95"/>
      <c r="K60" s="95"/>
      <c r="L60" s="95"/>
      <c r="M60" s="95"/>
      <c r="N60" s="95"/>
      <c r="O60" s="95"/>
    </row>
    <row r="61" spans="9:15" x14ac:dyDescent="0.2">
      <c r="I61" s="95"/>
      <c r="J61" s="95"/>
      <c r="K61" s="95"/>
      <c r="L61" s="95"/>
      <c r="M61" s="95"/>
      <c r="N61" s="95"/>
      <c r="O61" s="95"/>
    </row>
    <row r="62" spans="9:15" x14ac:dyDescent="0.2">
      <c r="I62" s="95"/>
      <c r="J62" s="95"/>
      <c r="K62" s="95"/>
      <c r="L62" s="95"/>
      <c r="M62" s="95"/>
      <c r="N62" s="95"/>
      <c r="O62" s="95"/>
    </row>
    <row r="63" spans="9:15" x14ac:dyDescent="0.2">
      <c r="I63" s="95"/>
      <c r="J63" s="95"/>
      <c r="K63" s="95"/>
      <c r="L63" s="95"/>
      <c r="M63" s="95"/>
      <c r="N63" s="95"/>
      <c r="O63" s="95"/>
    </row>
    <row r="64" spans="9:15" x14ac:dyDescent="0.2">
      <c r="I64" s="95"/>
      <c r="J64" s="95"/>
      <c r="K64" s="95"/>
      <c r="L64" s="95"/>
      <c r="M64" s="95"/>
      <c r="N64" s="95"/>
      <c r="O64" s="95"/>
    </row>
    <row r="65" spans="9:15" x14ac:dyDescent="0.2">
      <c r="I65" s="95"/>
      <c r="J65" s="95"/>
      <c r="K65" s="95"/>
      <c r="L65" s="95"/>
      <c r="M65" s="95"/>
      <c r="N65" s="95"/>
      <c r="O65" s="95"/>
    </row>
    <row r="66" spans="9:15" x14ac:dyDescent="0.2">
      <c r="I66" s="95"/>
      <c r="J66" s="95"/>
      <c r="K66" s="95"/>
      <c r="L66" s="95"/>
      <c r="M66" s="95"/>
      <c r="N66" s="95"/>
      <c r="O66" s="95"/>
    </row>
    <row r="67" spans="9:15" x14ac:dyDescent="0.2">
      <c r="I67" s="95"/>
      <c r="J67" s="95"/>
      <c r="K67" s="95"/>
      <c r="L67" s="95"/>
      <c r="M67" s="95"/>
      <c r="N67" s="95"/>
      <c r="O67" s="95"/>
    </row>
    <row r="68" spans="9:15" x14ac:dyDescent="0.2">
      <c r="I68" s="95"/>
      <c r="J68" s="95"/>
      <c r="K68" s="95"/>
      <c r="L68" s="95"/>
      <c r="M68" s="95"/>
      <c r="N68" s="95"/>
      <c r="O68" s="95"/>
    </row>
    <row r="69" spans="9:15" x14ac:dyDescent="0.2">
      <c r="I69" s="95"/>
      <c r="J69" s="95"/>
      <c r="K69" s="95"/>
      <c r="L69" s="95"/>
      <c r="M69" s="95"/>
      <c r="N69" s="95"/>
      <c r="O69" s="95"/>
    </row>
    <row r="70" spans="9:15" x14ac:dyDescent="0.2">
      <c r="I70" s="95"/>
      <c r="J70" s="95"/>
      <c r="K70" s="95"/>
      <c r="L70" s="95"/>
      <c r="M70" s="95"/>
      <c r="N70" s="95"/>
      <c r="O70" s="95"/>
    </row>
    <row r="71" spans="9:15" x14ac:dyDescent="0.2">
      <c r="I71" s="95"/>
      <c r="J71" s="95"/>
      <c r="K71" s="95"/>
      <c r="L71" s="95"/>
      <c r="M71" s="95"/>
      <c r="N71" s="95"/>
      <c r="O71" s="95"/>
    </row>
    <row r="72" spans="9:15" x14ac:dyDescent="0.2">
      <c r="I72" s="95"/>
      <c r="J72" s="95"/>
      <c r="K72" s="95"/>
      <c r="L72" s="95"/>
      <c r="M72" s="95"/>
      <c r="N72" s="95"/>
      <c r="O72" s="95"/>
    </row>
    <row r="73" spans="9:15" x14ac:dyDescent="0.2">
      <c r="I73" s="95"/>
      <c r="J73" s="95"/>
      <c r="K73" s="95"/>
      <c r="L73" s="95"/>
      <c r="M73" s="95"/>
      <c r="N73" s="95"/>
      <c r="O73" s="95"/>
    </row>
    <row r="74" spans="9:15" x14ac:dyDescent="0.2">
      <c r="I74" s="95"/>
      <c r="J74" s="95"/>
      <c r="K74" s="95"/>
      <c r="L74" s="95"/>
      <c r="M74" s="95"/>
      <c r="N74" s="95"/>
      <c r="O74" s="95"/>
    </row>
    <row r="75" spans="9:15" x14ac:dyDescent="0.2">
      <c r="I75" s="95"/>
      <c r="J75" s="95"/>
      <c r="K75" s="95"/>
      <c r="L75" s="95"/>
      <c r="M75" s="95"/>
      <c r="N75" s="95"/>
      <c r="O75" s="95"/>
    </row>
    <row r="76" spans="9:15" x14ac:dyDescent="0.2">
      <c r="I76" s="95"/>
      <c r="J76" s="95"/>
      <c r="K76" s="95"/>
      <c r="L76" s="95"/>
      <c r="M76" s="95"/>
      <c r="N76" s="95"/>
      <c r="O76" s="95"/>
    </row>
    <row r="77" spans="9:15" x14ac:dyDescent="0.2">
      <c r="I77" s="95"/>
      <c r="J77" s="95"/>
      <c r="K77" s="95"/>
      <c r="L77" s="95"/>
      <c r="M77" s="95"/>
      <c r="N77" s="95"/>
      <c r="O77" s="95"/>
    </row>
    <row r="78" spans="9:15" x14ac:dyDescent="0.2">
      <c r="I78" s="95"/>
      <c r="J78" s="95"/>
      <c r="K78" s="95"/>
      <c r="L78" s="95"/>
      <c r="M78" s="95"/>
      <c r="N78" s="95"/>
      <c r="O78" s="95"/>
    </row>
    <row r="79" spans="9:15" x14ac:dyDescent="0.2">
      <c r="I79" s="95"/>
      <c r="J79" s="95"/>
      <c r="K79" s="95"/>
      <c r="L79" s="95"/>
      <c r="M79" s="95"/>
      <c r="N79" s="95"/>
      <c r="O79" s="95"/>
    </row>
    <row r="80" spans="9:15" x14ac:dyDescent="0.2">
      <c r="I80" s="95"/>
      <c r="J80" s="95"/>
      <c r="K80" s="95"/>
      <c r="L80" s="95"/>
      <c r="M80" s="95"/>
      <c r="N80" s="95"/>
      <c r="O80" s="95"/>
    </row>
    <row r="81" spans="9:15" x14ac:dyDescent="0.2">
      <c r="I81" s="95"/>
      <c r="J81" s="95"/>
      <c r="K81" s="95"/>
      <c r="L81" s="95"/>
      <c r="M81" s="95"/>
      <c r="N81" s="95"/>
      <c r="O81" s="95"/>
    </row>
    <row r="82" spans="9:15" x14ac:dyDescent="0.2">
      <c r="I82" s="95"/>
      <c r="J82" s="95"/>
      <c r="K82" s="95"/>
      <c r="L82" s="95"/>
      <c r="M82" s="95"/>
      <c r="N82" s="95"/>
      <c r="O82" s="95"/>
    </row>
    <row r="83" spans="9:15" x14ac:dyDescent="0.2">
      <c r="I83" s="95"/>
      <c r="J83" s="95"/>
      <c r="K83" s="95"/>
      <c r="L83" s="95"/>
      <c r="M83" s="95"/>
      <c r="N83" s="95"/>
      <c r="O83" s="95"/>
    </row>
    <row r="84" spans="9:15" x14ac:dyDescent="0.2">
      <c r="I84" s="95"/>
      <c r="J84" s="95"/>
      <c r="K84" s="95"/>
      <c r="L84" s="95"/>
      <c r="M84" s="95"/>
      <c r="N84" s="95"/>
      <c r="O84" s="95"/>
    </row>
    <row r="85" spans="9:15" x14ac:dyDescent="0.2">
      <c r="I85" s="95"/>
      <c r="J85" s="95"/>
      <c r="K85" s="95"/>
      <c r="L85" s="95"/>
      <c r="M85" s="95"/>
      <c r="N85" s="95"/>
      <c r="O85" s="95"/>
    </row>
    <row r="86" spans="9:15" x14ac:dyDescent="0.2">
      <c r="I86" s="95"/>
      <c r="J86" s="95"/>
      <c r="K86" s="95"/>
      <c r="L86" s="95"/>
      <c r="M86" s="95"/>
      <c r="N86" s="95"/>
      <c r="O86" s="95"/>
    </row>
    <row r="87" spans="9:15" x14ac:dyDescent="0.2">
      <c r="I87" s="95"/>
      <c r="J87" s="95"/>
      <c r="K87" s="95"/>
      <c r="L87" s="95"/>
      <c r="M87" s="95"/>
      <c r="N87" s="95"/>
      <c r="O87" s="95"/>
    </row>
    <row r="88" spans="9:15" x14ac:dyDescent="0.2">
      <c r="I88" s="95"/>
      <c r="J88" s="95"/>
      <c r="K88" s="95"/>
      <c r="L88" s="95"/>
      <c r="M88" s="95"/>
      <c r="N88" s="95"/>
      <c r="O88" s="95"/>
    </row>
    <row r="89" spans="9:15" x14ac:dyDescent="0.2">
      <c r="I89" s="95"/>
      <c r="J89" s="95"/>
      <c r="K89" s="95"/>
      <c r="L89" s="95"/>
      <c r="M89" s="95"/>
      <c r="N89" s="95"/>
      <c r="O89" s="95"/>
    </row>
    <row r="90" spans="9:15" x14ac:dyDescent="0.2">
      <c r="I90" s="95"/>
      <c r="J90" s="95"/>
      <c r="K90" s="95"/>
      <c r="L90" s="95"/>
      <c r="M90" s="95"/>
      <c r="N90" s="95"/>
      <c r="O90" s="95"/>
    </row>
    <row r="91" spans="9:15" x14ac:dyDescent="0.2">
      <c r="I91" s="95"/>
      <c r="J91" s="95"/>
      <c r="K91" s="95"/>
      <c r="L91" s="95"/>
      <c r="M91" s="95"/>
      <c r="N91" s="95"/>
      <c r="O91" s="95"/>
    </row>
    <row r="92" spans="9:15" x14ac:dyDescent="0.2">
      <c r="I92" s="95"/>
      <c r="J92" s="95"/>
      <c r="K92" s="95"/>
      <c r="L92" s="95"/>
      <c r="M92" s="95"/>
      <c r="N92" s="95"/>
      <c r="O92" s="95"/>
    </row>
    <row r="93" spans="9:15" x14ac:dyDescent="0.2">
      <c r="I93" s="95"/>
      <c r="J93" s="95"/>
      <c r="K93" s="95"/>
      <c r="L93" s="95"/>
      <c r="M93" s="95"/>
      <c r="N93" s="95"/>
      <c r="O93" s="95"/>
    </row>
    <row r="94" spans="9:15" x14ac:dyDescent="0.2">
      <c r="I94" s="95"/>
      <c r="J94" s="95"/>
      <c r="K94" s="95"/>
      <c r="L94" s="95"/>
      <c r="M94" s="95"/>
      <c r="N94" s="95"/>
      <c r="O94" s="95"/>
    </row>
    <row r="95" spans="9:15" x14ac:dyDescent="0.2">
      <c r="I95" s="95"/>
      <c r="J95" s="95"/>
      <c r="K95" s="95"/>
      <c r="L95" s="95"/>
      <c r="M95" s="95"/>
      <c r="N95" s="95"/>
      <c r="O95" s="95"/>
    </row>
    <row r="96" spans="9:15" x14ac:dyDescent="0.2">
      <c r="I96" s="95"/>
      <c r="J96" s="95"/>
      <c r="K96" s="95"/>
      <c r="L96" s="95"/>
      <c r="M96" s="95"/>
      <c r="N96" s="95"/>
      <c r="O96" s="95"/>
    </row>
    <row r="97" spans="9:15" x14ac:dyDescent="0.2">
      <c r="I97" s="95"/>
      <c r="J97" s="95"/>
      <c r="K97" s="95"/>
      <c r="L97" s="95"/>
      <c r="M97" s="95"/>
      <c r="N97" s="95"/>
      <c r="O97" s="95"/>
    </row>
    <row r="98" spans="9:15" x14ac:dyDescent="0.2">
      <c r="I98" s="95"/>
      <c r="J98" s="95"/>
      <c r="K98" s="95"/>
      <c r="L98" s="95"/>
      <c r="M98" s="95"/>
      <c r="N98" s="95"/>
      <c r="O98" s="95"/>
    </row>
    <row r="99" spans="9:15" x14ac:dyDescent="0.2">
      <c r="I99" s="95"/>
      <c r="J99" s="95"/>
      <c r="K99" s="95"/>
      <c r="L99" s="95"/>
      <c r="M99" s="95"/>
      <c r="N99" s="95"/>
      <c r="O99" s="95"/>
    </row>
    <row r="100" spans="9:15" x14ac:dyDescent="0.2">
      <c r="I100" s="95"/>
      <c r="J100" s="95"/>
      <c r="K100" s="95"/>
      <c r="L100" s="95"/>
      <c r="M100" s="95"/>
      <c r="N100" s="95"/>
      <c r="O100" s="95"/>
    </row>
  </sheetData>
  <sheetProtection sheet="1" objects="1" scenarios="1"/>
  <mergeCells count="26">
    <mergeCell ref="A6:T6"/>
    <mergeCell ref="A1:W1"/>
    <mergeCell ref="A2:W2"/>
    <mergeCell ref="A3:W3"/>
    <mergeCell ref="A4:W4"/>
    <mergeCell ref="A5:W5"/>
    <mergeCell ref="A14:W14"/>
    <mergeCell ref="A15:W15"/>
    <mergeCell ref="A17:B17"/>
    <mergeCell ref="C17:C18"/>
    <mergeCell ref="D17:D18"/>
    <mergeCell ref="E17:F17"/>
    <mergeCell ref="G17:H17"/>
    <mergeCell ref="I17:J17"/>
    <mergeCell ref="K17:L17"/>
    <mergeCell ref="M17:N17"/>
    <mergeCell ref="A35:C35"/>
    <mergeCell ref="H35:V35"/>
    <mergeCell ref="A36:C36"/>
    <mergeCell ref="H36:V36"/>
    <mergeCell ref="O17:P17"/>
    <mergeCell ref="Q17:S17"/>
    <mergeCell ref="T17:T18"/>
    <mergeCell ref="U17:W17"/>
    <mergeCell ref="A28:B28"/>
    <mergeCell ref="T34:U34"/>
  </mergeCells>
  <printOptions horizontalCentered="1"/>
  <pageMargins left="0.11811023622047245" right="0.19685039370078741" top="0.35433070866141736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topLeftCell="A2" workbookViewId="0">
      <selection activeCell="U18" sqref="U18:U26"/>
    </sheetView>
  </sheetViews>
  <sheetFormatPr baseColWidth="10" defaultRowHeight="12.75" x14ac:dyDescent="0.2"/>
  <cols>
    <col min="1" max="1" width="11.140625" style="36" customWidth="1"/>
    <col min="2" max="2" width="6.28515625" style="36" customWidth="1"/>
    <col min="3" max="3" width="36.42578125" style="36" bestFit="1" customWidth="1"/>
    <col min="4" max="4" width="11.42578125" style="36"/>
    <col min="5" max="5" width="9.7109375" style="36" customWidth="1"/>
    <col min="6" max="6" width="11.140625" style="36" customWidth="1"/>
    <col min="7" max="7" width="11.140625" style="36" bestFit="1" customWidth="1"/>
    <col min="8" max="11" width="9.28515625" style="36" hidden="1" customWidth="1"/>
    <col min="12" max="12" width="9.5703125" style="36" hidden="1" customWidth="1"/>
    <col min="13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3.4257812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269</v>
      </c>
      <c r="C8" s="146" t="s">
        <v>783</v>
      </c>
      <c r="D8" s="156"/>
      <c r="E8" s="22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9</v>
      </c>
      <c r="C9" s="146" t="s">
        <v>749</v>
      </c>
      <c r="D9" s="156"/>
      <c r="E9" s="225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144" t="s">
        <v>464</v>
      </c>
      <c r="B10" s="145">
        <v>1</v>
      </c>
      <c r="C10" s="146" t="s">
        <v>750</v>
      </c>
      <c r="D10" s="156"/>
      <c r="E10" s="225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144" t="s">
        <v>6</v>
      </c>
      <c r="B11" s="148">
        <v>27</v>
      </c>
      <c r="C11" s="146" t="s">
        <v>751</v>
      </c>
      <c r="D11" s="156"/>
      <c r="E11" s="225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44" t="s">
        <v>450</v>
      </c>
      <c r="B12" s="145">
        <v>3</v>
      </c>
      <c r="C12" s="146" t="s">
        <v>784</v>
      </c>
      <c r="D12" s="156"/>
      <c r="E12" s="225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27" customHeight="1" x14ac:dyDescent="0.2">
      <c r="A15" s="292" t="s">
        <v>785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ht="12.75" customHeight="1" x14ac:dyDescent="0.2">
      <c r="A16" s="290" t="s">
        <v>4</v>
      </c>
      <c r="B16" s="306"/>
      <c r="C16" s="291"/>
      <c r="D16" s="293" t="s">
        <v>7</v>
      </c>
      <c r="E16" s="293" t="s">
        <v>17</v>
      </c>
      <c r="F16" s="301" t="s">
        <v>18</v>
      </c>
      <c r="G16" s="302"/>
      <c r="H16" s="301" t="s">
        <v>19</v>
      </c>
      <c r="I16" s="302"/>
      <c r="J16" s="290" t="s">
        <v>13</v>
      </c>
      <c r="K16" s="291"/>
      <c r="L16" s="290" t="s">
        <v>9</v>
      </c>
      <c r="M16" s="291"/>
      <c r="N16" s="290" t="s">
        <v>12</v>
      </c>
      <c r="O16" s="291"/>
      <c r="P16" s="290" t="s">
        <v>14</v>
      </c>
      <c r="Q16" s="291"/>
      <c r="R16" s="288" t="s">
        <v>27</v>
      </c>
      <c r="S16" s="288"/>
      <c r="T16" s="288"/>
      <c r="U16" s="311" t="s">
        <v>28</v>
      </c>
      <c r="V16" s="301" t="s">
        <v>30</v>
      </c>
      <c r="W16" s="305"/>
      <c r="X16" s="302"/>
    </row>
    <row r="17" spans="1:24" ht="20.25" customHeight="1" x14ac:dyDescent="0.2">
      <c r="A17" s="2" t="s">
        <v>16</v>
      </c>
      <c r="B17" s="288" t="s">
        <v>5</v>
      </c>
      <c r="C17" s="288"/>
      <c r="D17" s="294"/>
      <c r="E17" s="294"/>
      <c r="F17" s="8" t="s">
        <v>20</v>
      </c>
      <c r="G17" s="8" t="s">
        <v>21</v>
      </c>
      <c r="H17" s="8" t="s">
        <v>22</v>
      </c>
      <c r="I17" s="8" t="s">
        <v>23</v>
      </c>
      <c r="J17" s="3" t="s">
        <v>10</v>
      </c>
      <c r="K17" s="3" t="s">
        <v>11</v>
      </c>
      <c r="L17" s="3" t="s">
        <v>10</v>
      </c>
      <c r="M17" s="3" t="s">
        <v>11</v>
      </c>
      <c r="N17" s="3" t="s">
        <v>10</v>
      </c>
      <c r="O17" s="3" t="s">
        <v>11</v>
      </c>
      <c r="P17" s="3" t="s">
        <v>10</v>
      </c>
      <c r="Q17" s="3" t="s">
        <v>11</v>
      </c>
      <c r="R17" s="3" t="s">
        <v>10</v>
      </c>
      <c r="S17" s="3" t="s">
        <v>11</v>
      </c>
      <c r="T17" s="3" t="s">
        <v>29</v>
      </c>
      <c r="U17" s="311"/>
      <c r="V17" s="8" t="s">
        <v>31</v>
      </c>
      <c r="W17" s="8" t="s">
        <v>32</v>
      </c>
      <c r="X17" s="8" t="s">
        <v>33</v>
      </c>
    </row>
    <row r="18" spans="1:24" ht="42" customHeight="1" x14ac:dyDescent="0.2">
      <c r="A18" s="9">
        <v>1</v>
      </c>
      <c r="B18" s="303" t="s">
        <v>786</v>
      </c>
      <c r="C18" s="304"/>
      <c r="D18" s="18" t="s">
        <v>758</v>
      </c>
      <c r="E18" s="18">
        <v>12</v>
      </c>
      <c r="F18" s="17">
        <f>$F$27*E18/100</f>
        <v>31894.92</v>
      </c>
      <c r="G18" s="17">
        <f>$G$27*E18/100</f>
        <v>25817.040000000001</v>
      </c>
      <c r="H18" s="121">
        <f>J18+L18+N18+P18</f>
        <v>2</v>
      </c>
      <c r="I18" s="121">
        <f>K18+M18+O18+Q18</f>
        <v>2</v>
      </c>
      <c r="J18" s="9">
        <v>1</v>
      </c>
      <c r="K18" s="38">
        <v>1</v>
      </c>
      <c r="L18" s="9">
        <v>1</v>
      </c>
      <c r="M18" s="5">
        <v>1</v>
      </c>
      <c r="N18" s="9">
        <v>0</v>
      </c>
      <c r="O18" s="5">
        <v>0</v>
      </c>
      <c r="P18" s="9"/>
      <c r="Q18" s="5"/>
      <c r="R18" s="120">
        <f>J18+L18+N18+P18</f>
        <v>2</v>
      </c>
      <c r="S18" s="120">
        <f>K18+M18+O18+Q18</f>
        <v>2</v>
      </c>
      <c r="T18" s="120">
        <f>S18-R18</f>
        <v>0</v>
      </c>
      <c r="U18" s="7"/>
      <c r="V18" s="5" t="e">
        <f>O18/N18*100</f>
        <v>#DIV/0!</v>
      </c>
      <c r="W18" s="5">
        <f>G18/F18*100</f>
        <v>80.944050024267199</v>
      </c>
      <c r="X18" s="5" t="e">
        <f>V18/W18*100</f>
        <v>#DIV/0!</v>
      </c>
    </row>
    <row r="19" spans="1:24" ht="42" customHeight="1" x14ac:dyDescent="0.2">
      <c r="A19" s="9">
        <v>2</v>
      </c>
      <c r="B19" s="303" t="s">
        <v>787</v>
      </c>
      <c r="C19" s="304"/>
      <c r="D19" s="18" t="s">
        <v>143</v>
      </c>
      <c r="E19" s="18">
        <v>10</v>
      </c>
      <c r="F19" s="17">
        <f t="shared" ref="F19:F26" si="0">$F$27*E19/100</f>
        <v>26579.1</v>
      </c>
      <c r="G19" s="17">
        <f t="shared" ref="G19:G26" si="1">$G$27*E19/100</f>
        <v>21514.2</v>
      </c>
      <c r="H19" s="121">
        <f t="shared" ref="H19:I26" si="2">J19+L19+N19+P19</f>
        <v>1</v>
      </c>
      <c r="I19" s="121">
        <f t="shared" si="2"/>
        <v>1</v>
      </c>
      <c r="J19" s="9">
        <v>1</v>
      </c>
      <c r="K19" s="38">
        <v>1</v>
      </c>
      <c r="L19" s="9">
        <v>0</v>
      </c>
      <c r="M19" s="5">
        <v>0</v>
      </c>
      <c r="N19" s="9">
        <v>0</v>
      </c>
      <c r="O19" s="5">
        <v>0</v>
      </c>
      <c r="P19" s="9"/>
      <c r="Q19" s="5"/>
      <c r="R19" s="120">
        <f t="shared" ref="R19:S26" si="3">J19+L19+N19+P19</f>
        <v>1</v>
      </c>
      <c r="S19" s="120">
        <f t="shared" si="3"/>
        <v>1</v>
      </c>
      <c r="T19" s="120">
        <f t="shared" ref="T19:T26" si="4">S19-R19</f>
        <v>0</v>
      </c>
      <c r="U19" s="7"/>
      <c r="V19" s="5" t="e">
        <f t="shared" ref="V19:V27" si="5">O19/N19*100</f>
        <v>#DIV/0!</v>
      </c>
      <c r="W19" s="5">
        <f t="shared" ref="W19:W27" si="6">G19/F19*100</f>
        <v>80.944050024267199</v>
      </c>
      <c r="X19" s="5" t="e">
        <f t="shared" ref="X19:X27" si="7">V19/W19*100</f>
        <v>#DIV/0!</v>
      </c>
    </row>
    <row r="20" spans="1:24" ht="42" customHeight="1" x14ac:dyDescent="0.2">
      <c r="A20" s="9">
        <v>3</v>
      </c>
      <c r="B20" s="410" t="s">
        <v>788</v>
      </c>
      <c r="C20" s="410"/>
      <c r="D20" s="18" t="s">
        <v>143</v>
      </c>
      <c r="E20" s="18">
        <v>10</v>
      </c>
      <c r="F20" s="17">
        <f t="shared" si="0"/>
        <v>26579.1</v>
      </c>
      <c r="G20" s="17">
        <f t="shared" si="1"/>
        <v>21514.2</v>
      </c>
      <c r="H20" s="121">
        <f t="shared" si="2"/>
        <v>1</v>
      </c>
      <c r="I20" s="121">
        <f t="shared" si="2"/>
        <v>1</v>
      </c>
      <c r="J20" s="9">
        <v>0</v>
      </c>
      <c r="K20" s="38">
        <v>0</v>
      </c>
      <c r="L20" s="9">
        <v>0</v>
      </c>
      <c r="M20" s="5">
        <v>0</v>
      </c>
      <c r="N20" s="9">
        <v>1</v>
      </c>
      <c r="O20" s="5">
        <v>1</v>
      </c>
      <c r="P20" s="9"/>
      <c r="Q20" s="5"/>
      <c r="R20" s="120">
        <f t="shared" si="3"/>
        <v>1</v>
      </c>
      <c r="S20" s="120">
        <f t="shared" si="3"/>
        <v>1</v>
      </c>
      <c r="T20" s="120">
        <f t="shared" si="4"/>
        <v>0</v>
      </c>
      <c r="U20" s="25" t="s">
        <v>1083</v>
      </c>
      <c r="V20" s="5">
        <f t="shared" si="5"/>
        <v>100</v>
      </c>
      <c r="W20" s="5">
        <f t="shared" si="6"/>
        <v>80.944050024267199</v>
      </c>
      <c r="X20" s="5">
        <f t="shared" si="7"/>
        <v>123.54212566583928</v>
      </c>
    </row>
    <row r="21" spans="1:24" ht="42" customHeight="1" x14ac:dyDescent="0.2">
      <c r="A21" s="9">
        <v>4</v>
      </c>
      <c r="B21" s="405" t="s">
        <v>789</v>
      </c>
      <c r="C21" s="406"/>
      <c r="D21" s="18" t="s">
        <v>100</v>
      </c>
      <c r="E21" s="18">
        <v>12</v>
      </c>
      <c r="F21" s="17">
        <f t="shared" si="0"/>
        <v>31894.92</v>
      </c>
      <c r="G21" s="17">
        <f t="shared" si="1"/>
        <v>25817.040000000001</v>
      </c>
      <c r="H21" s="121">
        <f t="shared" si="2"/>
        <v>2</v>
      </c>
      <c r="I21" s="121">
        <f t="shared" si="2"/>
        <v>2</v>
      </c>
      <c r="J21" s="9">
        <v>1</v>
      </c>
      <c r="K21" s="38">
        <v>1</v>
      </c>
      <c r="L21" s="9">
        <v>1</v>
      </c>
      <c r="M21" s="5">
        <v>1</v>
      </c>
      <c r="N21" s="9">
        <v>0</v>
      </c>
      <c r="O21" s="5">
        <v>0</v>
      </c>
      <c r="P21" s="9"/>
      <c r="Q21" s="5"/>
      <c r="R21" s="120">
        <f t="shared" si="3"/>
        <v>2</v>
      </c>
      <c r="S21" s="120">
        <f t="shared" si="3"/>
        <v>2</v>
      </c>
      <c r="T21" s="120">
        <f t="shared" si="4"/>
        <v>0</v>
      </c>
      <c r="U21" s="7"/>
      <c r="V21" s="5" t="e">
        <f t="shared" si="5"/>
        <v>#DIV/0!</v>
      </c>
      <c r="W21" s="5">
        <f t="shared" si="6"/>
        <v>80.944050024267199</v>
      </c>
      <c r="X21" s="5" t="e">
        <f t="shared" si="7"/>
        <v>#DIV/0!</v>
      </c>
    </row>
    <row r="22" spans="1:24" ht="42" customHeight="1" x14ac:dyDescent="0.2">
      <c r="A22" s="9">
        <v>5</v>
      </c>
      <c r="B22" s="407" t="s">
        <v>790</v>
      </c>
      <c r="C22" s="408"/>
      <c r="D22" s="18" t="s">
        <v>143</v>
      </c>
      <c r="E22" s="18">
        <v>12</v>
      </c>
      <c r="F22" s="17">
        <f t="shared" si="0"/>
        <v>31894.92</v>
      </c>
      <c r="G22" s="17">
        <f t="shared" si="1"/>
        <v>25817.040000000001</v>
      </c>
      <c r="H22" s="121">
        <f t="shared" si="2"/>
        <v>1</v>
      </c>
      <c r="I22" s="121">
        <f t="shared" si="2"/>
        <v>1</v>
      </c>
      <c r="J22" s="9">
        <v>0</v>
      </c>
      <c r="K22" s="38">
        <v>0</v>
      </c>
      <c r="L22" s="9">
        <v>0</v>
      </c>
      <c r="M22" s="5">
        <v>0</v>
      </c>
      <c r="N22" s="9">
        <v>1</v>
      </c>
      <c r="O22" s="5">
        <v>1</v>
      </c>
      <c r="P22" s="9"/>
      <c r="Q22" s="5"/>
      <c r="R22" s="120">
        <f t="shared" si="3"/>
        <v>1</v>
      </c>
      <c r="S22" s="120">
        <f t="shared" si="3"/>
        <v>1</v>
      </c>
      <c r="T22" s="120">
        <f t="shared" si="4"/>
        <v>0</v>
      </c>
      <c r="U22" s="226"/>
      <c r="V22" s="5">
        <f t="shared" si="5"/>
        <v>100</v>
      </c>
      <c r="W22" s="5">
        <f t="shared" si="6"/>
        <v>80.944050024267199</v>
      </c>
      <c r="X22" s="5">
        <f t="shared" si="7"/>
        <v>123.54212566583928</v>
      </c>
    </row>
    <row r="23" spans="1:24" ht="42" customHeight="1" x14ac:dyDescent="0.2">
      <c r="A23" s="9">
        <v>6</v>
      </c>
      <c r="B23" s="407" t="s">
        <v>791</v>
      </c>
      <c r="C23" s="408"/>
      <c r="D23" s="18" t="s">
        <v>143</v>
      </c>
      <c r="E23" s="18">
        <v>12</v>
      </c>
      <c r="F23" s="17">
        <f t="shared" si="0"/>
        <v>31894.92</v>
      </c>
      <c r="G23" s="17">
        <f t="shared" si="1"/>
        <v>25817.040000000001</v>
      </c>
      <c r="H23" s="121">
        <f t="shared" si="2"/>
        <v>0</v>
      </c>
      <c r="I23" s="121">
        <f t="shared" si="2"/>
        <v>0</v>
      </c>
      <c r="J23" s="9">
        <v>0</v>
      </c>
      <c r="K23" s="38">
        <v>0</v>
      </c>
      <c r="L23" s="9">
        <v>0</v>
      </c>
      <c r="M23" s="5">
        <v>0</v>
      </c>
      <c r="N23" s="9">
        <v>0</v>
      </c>
      <c r="O23" s="5">
        <v>0</v>
      </c>
      <c r="P23" s="9"/>
      <c r="Q23" s="5"/>
      <c r="R23" s="120">
        <f t="shared" si="3"/>
        <v>0</v>
      </c>
      <c r="S23" s="120">
        <f t="shared" si="3"/>
        <v>0</v>
      </c>
      <c r="T23" s="120">
        <f t="shared" si="4"/>
        <v>0</v>
      </c>
      <c r="U23" s="7"/>
      <c r="V23" s="5" t="e">
        <f t="shared" si="5"/>
        <v>#DIV/0!</v>
      </c>
      <c r="W23" s="5">
        <f t="shared" si="6"/>
        <v>80.944050024267199</v>
      </c>
      <c r="X23" s="5" t="e">
        <f t="shared" si="7"/>
        <v>#DIV/0!</v>
      </c>
    </row>
    <row r="24" spans="1:24" ht="42" customHeight="1" x14ac:dyDescent="0.2">
      <c r="A24" s="9">
        <v>7</v>
      </c>
      <c r="B24" s="312" t="s">
        <v>792</v>
      </c>
      <c r="C24" s="312"/>
      <c r="D24" s="18" t="s">
        <v>143</v>
      </c>
      <c r="E24" s="18">
        <v>12</v>
      </c>
      <c r="F24" s="17">
        <f t="shared" si="0"/>
        <v>31894.92</v>
      </c>
      <c r="G24" s="17">
        <f t="shared" si="1"/>
        <v>25817.040000000001</v>
      </c>
      <c r="H24" s="121">
        <f t="shared" si="2"/>
        <v>0</v>
      </c>
      <c r="I24" s="121">
        <f t="shared" si="2"/>
        <v>0</v>
      </c>
      <c r="J24" s="9">
        <v>0</v>
      </c>
      <c r="K24" s="38">
        <v>0</v>
      </c>
      <c r="L24" s="9">
        <v>0</v>
      </c>
      <c r="M24" s="5">
        <v>0</v>
      </c>
      <c r="N24" s="9">
        <v>0</v>
      </c>
      <c r="O24" s="5">
        <v>0</v>
      </c>
      <c r="P24" s="9"/>
      <c r="Q24" s="5"/>
      <c r="R24" s="120">
        <f t="shared" si="3"/>
        <v>0</v>
      </c>
      <c r="S24" s="120">
        <f t="shared" si="3"/>
        <v>0</v>
      </c>
      <c r="T24" s="120">
        <f t="shared" si="4"/>
        <v>0</v>
      </c>
      <c r="U24" s="7"/>
      <c r="V24" s="5" t="e">
        <f t="shared" si="5"/>
        <v>#DIV/0!</v>
      </c>
      <c r="W24" s="5">
        <f t="shared" si="6"/>
        <v>80.944050024267199</v>
      </c>
      <c r="X24" s="5" t="e">
        <f t="shared" si="7"/>
        <v>#DIV/0!</v>
      </c>
    </row>
    <row r="25" spans="1:24" ht="42" customHeight="1" x14ac:dyDescent="0.2">
      <c r="A25" s="9">
        <v>8</v>
      </c>
      <c r="B25" s="409" t="s">
        <v>793</v>
      </c>
      <c r="C25" s="409"/>
      <c r="D25" s="18" t="s">
        <v>365</v>
      </c>
      <c r="E25" s="18">
        <v>10</v>
      </c>
      <c r="F25" s="17">
        <f t="shared" si="0"/>
        <v>26579.1</v>
      </c>
      <c r="G25" s="17">
        <f t="shared" si="1"/>
        <v>21514.2</v>
      </c>
      <c r="H25" s="121">
        <f t="shared" si="2"/>
        <v>16</v>
      </c>
      <c r="I25" s="121">
        <f t="shared" si="2"/>
        <v>16</v>
      </c>
      <c r="J25" s="9">
        <v>4</v>
      </c>
      <c r="K25" s="38">
        <v>6</v>
      </c>
      <c r="L25" s="9">
        <v>6</v>
      </c>
      <c r="M25" s="5">
        <v>6</v>
      </c>
      <c r="N25" s="9">
        <v>6</v>
      </c>
      <c r="O25" s="5">
        <v>4</v>
      </c>
      <c r="P25" s="9"/>
      <c r="Q25" s="5"/>
      <c r="R25" s="120">
        <f t="shared" si="3"/>
        <v>16</v>
      </c>
      <c r="S25" s="120">
        <f t="shared" si="3"/>
        <v>16</v>
      </c>
      <c r="T25" s="120">
        <f t="shared" si="4"/>
        <v>0</v>
      </c>
      <c r="U25" s="38"/>
      <c r="V25" s="5">
        <f t="shared" si="5"/>
        <v>66.666666666666657</v>
      </c>
      <c r="W25" s="5">
        <f t="shared" si="6"/>
        <v>80.944050024267199</v>
      </c>
      <c r="X25" s="5">
        <f t="shared" si="7"/>
        <v>82.361417110559515</v>
      </c>
    </row>
    <row r="26" spans="1:24" ht="42" customHeight="1" x14ac:dyDescent="0.2">
      <c r="A26" s="9">
        <v>9</v>
      </c>
      <c r="B26" s="409" t="s">
        <v>794</v>
      </c>
      <c r="C26" s="409"/>
      <c r="D26" s="18" t="s">
        <v>731</v>
      </c>
      <c r="E26" s="18">
        <v>10</v>
      </c>
      <c r="F26" s="17">
        <f t="shared" si="0"/>
        <v>26579.1</v>
      </c>
      <c r="G26" s="17">
        <f t="shared" si="1"/>
        <v>21514.2</v>
      </c>
      <c r="H26" s="121">
        <f t="shared" si="2"/>
        <v>42</v>
      </c>
      <c r="I26" s="121">
        <f t="shared" si="2"/>
        <v>64</v>
      </c>
      <c r="J26" s="9">
        <v>15</v>
      </c>
      <c r="K26" s="38">
        <v>17</v>
      </c>
      <c r="L26" s="9">
        <v>15</v>
      </c>
      <c r="M26" s="5">
        <v>28</v>
      </c>
      <c r="N26" s="9">
        <v>12</v>
      </c>
      <c r="O26" s="5">
        <v>19</v>
      </c>
      <c r="P26" s="9"/>
      <c r="Q26" s="5"/>
      <c r="R26" s="121">
        <f t="shared" si="3"/>
        <v>42</v>
      </c>
      <c r="S26" s="121">
        <f t="shared" si="3"/>
        <v>64</v>
      </c>
      <c r="T26" s="121">
        <f t="shared" si="4"/>
        <v>22</v>
      </c>
      <c r="U26" s="61"/>
      <c r="V26" s="5">
        <f t="shared" si="5"/>
        <v>158.33333333333331</v>
      </c>
      <c r="W26" s="5">
        <f t="shared" si="6"/>
        <v>80.944050024267199</v>
      </c>
      <c r="X26" s="5">
        <f t="shared" si="7"/>
        <v>195.60836563757883</v>
      </c>
    </row>
    <row r="27" spans="1:24" s="1" customFormat="1" ht="36.75" customHeight="1" x14ac:dyDescent="0.2">
      <c r="A27" s="298" t="s">
        <v>24</v>
      </c>
      <c r="B27" s="299"/>
      <c r="C27" s="300"/>
      <c r="D27" s="18"/>
      <c r="E27" s="18">
        <f>SUM(E18:E26)</f>
        <v>100</v>
      </c>
      <c r="F27" s="19">
        <f>SEGUIMIENTO!D66</f>
        <v>265791</v>
      </c>
      <c r="G27" s="19">
        <f>SEGUIMIENTO!E66</f>
        <v>215142</v>
      </c>
      <c r="H27" s="18">
        <f t="shared" ref="H27:Q27" si="8">SUM(H18:H26)</f>
        <v>65</v>
      </c>
      <c r="I27" s="18">
        <f t="shared" si="8"/>
        <v>87</v>
      </c>
      <c r="J27" s="18">
        <f t="shared" si="8"/>
        <v>22</v>
      </c>
      <c r="K27" s="18">
        <f t="shared" si="8"/>
        <v>26</v>
      </c>
      <c r="L27" s="18">
        <f t="shared" si="8"/>
        <v>23</v>
      </c>
      <c r="M27" s="18">
        <f t="shared" si="8"/>
        <v>36</v>
      </c>
      <c r="N27" s="18">
        <f t="shared" si="8"/>
        <v>20</v>
      </c>
      <c r="O27" s="18">
        <f t="shared" si="8"/>
        <v>25</v>
      </c>
      <c r="P27" s="18">
        <f t="shared" si="8"/>
        <v>0</v>
      </c>
      <c r="Q27" s="18">
        <f t="shared" si="8"/>
        <v>0</v>
      </c>
      <c r="R27" s="121">
        <f>J27+L27+N27+P27</f>
        <v>65</v>
      </c>
      <c r="S27" s="121">
        <f>K27+M27+O27+Q27</f>
        <v>87</v>
      </c>
      <c r="T27" s="121">
        <f>S27-R27</f>
        <v>22</v>
      </c>
      <c r="U27" s="121"/>
      <c r="V27" s="5">
        <f t="shared" si="5"/>
        <v>125</v>
      </c>
      <c r="W27" s="5">
        <f t="shared" si="6"/>
        <v>80.944050024267185</v>
      </c>
      <c r="X27" s="5">
        <f t="shared" si="7"/>
        <v>154.42765708229913</v>
      </c>
    </row>
    <row r="28" spans="1:24" s="6" customFormat="1" ht="14.25" customHeight="1" x14ac:dyDescent="0.2">
      <c r="F28" s="10"/>
      <c r="V28" s="36"/>
      <c r="W28" s="36"/>
      <c r="X28" s="36"/>
    </row>
    <row r="29" spans="1:24" s="6" customFormat="1" ht="14.25" customHeight="1" x14ac:dyDescent="0.2">
      <c r="B29" s="11" t="s">
        <v>25</v>
      </c>
      <c r="F29" s="10"/>
      <c r="H29" s="6" t="s">
        <v>26</v>
      </c>
      <c r="V29" s="36"/>
      <c r="W29" s="36"/>
      <c r="X29" s="36"/>
    </row>
    <row r="30" spans="1:24" x14ac:dyDescent="0.2">
      <c r="J30" s="95"/>
      <c r="K30" s="95"/>
      <c r="L30" s="95"/>
      <c r="M30" s="95"/>
      <c r="N30" s="95"/>
      <c r="O30" s="95"/>
      <c r="P30" s="95"/>
    </row>
    <row r="31" spans="1:24" x14ac:dyDescent="0.2">
      <c r="J31" s="95"/>
      <c r="K31" s="95"/>
      <c r="L31" s="95"/>
      <c r="M31" s="95"/>
      <c r="N31" s="95"/>
      <c r="O31" s="95"/>
      <c r="P31" s="95"/>
    </row>
    <row r="32" spans="1:24" x14ac:dyDescent="0.2">
      <c r="J32" s="95"/>
      <c r="K32" s="95"/>
      <c r="L32" s="95"/>
      <c r="M32" s="95"/>
      <c r="N32" s="95"/>
      <c r="O32" s="95"/>
      <c r="P32" s="95"/>
    </row>
    <row r="33" spans="3:24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50"/>
      <c r="U33" s="50"/>
      <c r="V33" s="317"/>
      <c r="W33" s="317"/>
      <c r="X33" s="6"/>
    </row>
    <row r="34" spans="3:24" x14ac:dyDescent="0.2">
      <c r="C34" s="289" t="s">
        <v>795</v>
      </c>
      <c r="D34" s="289"/>
      <c r="E34" s="289"/>
      <c r="F34" s="6"/>
      <c r="G34" s="6"/>
      <c r="H34" s="6"/>
      <c r="I34" s="6"/>
      <c r="J34" s="287" t="s">
        <v>286</v>
      </c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</row>
    <row r="35" spans="3:24" x14ac:dyDescent="0.2">
      <c r="C35" s="287" t="s">
        <v>56</v>
      </c>
      <c r="D35" s="287"/>
      <c r="E35" s="287"/>
      <c r="F35" s="6"/>
      <c r="G35" s="6"/>
      <c r="H35" s="6"/>
      <c r="I35" s="6"/>
      <c r="J35" s="287" t="s">
        <v>116</v>
      </c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</row>
    <row r="36" spans="3:24" x14ac:dyDescent="0.2">
      <c r="J36" s="95"/>
      <c r="K36" s="95"/>
      <c r="L36" s="95"/>
      <c r="M36" s="95"/>
      <c r="N36" s="95"/>
      <c r="O36" s="95"/>
      <c r="P36" s="95"/>
    </row>
    <row r="37" spans="3:24" x14ac:dyDescent="0.2">
      <c r="J37" s="95"/>
      <c r="K37" s="95"/>
      <c r="L37" s="95"/>
      <c r="M37" s="95"/>
      <c r="N37" s="95"/>
      <c r="O37" s="95"/>
      <c r="P37" s="95"/>
    </row>
    <row r="38" spans="3:24" x14ac:dyDescent="0.2">
      <c r="J38" s="95"/>
      <c r="K38" s="95"/>
      <c r="L38" s="95"/>
      <c r="M38" s="95"/>
      <c r="N38" s="95"/>
      <c r="O38" s="95"/>
      <c r="P38" s="95"/>
    </row>
    <row r="39" spans="3:24" x14ac:dyDescent="0.2">
      <c r="J39" s="95"/>
      <c r="K39" s="95"/>
      <c r="L39" s="95"/>
      <c r="M39" s="95"/>
      <c r="N39" s="95"/>
      <c r="O39" s="95"/>
      <c r="P39" s="95"/>
    </row>
    <row r="40" spans="3:24" x14ac:dyDescent="0.2">
      <c r="J40" s="95"/>
      <c r="K40" s="95"/>
      <c r="L40" s="95"/>
      <c r="M40" s="95"/>
      <c r="N40" s="95"/>
      <c r="O40" s="95"/>
      <c r="P40" s="95"/>
    </row>
    <row r="41" spans="3:24" x14ac:dyDescent="0.2">
      <c r="J41" s="95"/>
      <c r="K41" s="95"/>
      <c r="L41" s="95"/>
      <c r="M41" s="95"/>
      <c r="N41" s="95"/>
      <c r="O41" s="95"/>
      <c r="P41" s="95"/>
    </row>
    <row r="42" spans="3:24" x14ac:dyDescent="0.2">
      <c r="J42" s="95"/>
      <c r="K42" s="95"/>
      <c r="L42" s="95"/>
      <c r="M42" s="95"/>
      <c r="N42" s="95"/>
      <c r="O42" s="95"/>
      <c r="P42" s="95"/>
    </row>
    <row r="43" spans="3:24" x14ac:dyDescent="0.2">
      <c r="J43" s="95"/>
      <c r="K43" s="95"/>
      <c r="L43" s="95"/>
      <c r="M43" s="95"/>
      <c r="N43" s="95"/>
      <c r="O43" s="95"/>
      <c r="P43" s="95"/>
    </row>
    <row r="44" spans="3:24" x14ac:dyDescent="0.2">
      <c r="J44" s="95"/>
      <c r="K44" s="95"/>
      <c r="L44" s="95"/>
      <c r="M44" s="95"/>
      <c r="N44" s="95"/>
      <c r="O44" s="95"/>
      <c r="P44" s="95"/>
    </row>
    <row r="45" spans="3:24" x14ac:dyDescent="0.2">
      <c r="J45" s="95"/>
      <c r="K45" s="95"/>
      <c r="L45" s="95"/>
      <c r="M45" s="95"/>
      <c r="N45" s="95"/>
      <c r="O45" s="95"/>
      <c r="P45" s="95"/>
    </row>
    <row r="46" spans="3:24" x14ac:dyDescent="0.2">
      <c r="J46" s="95"/>
      <c r="K46" s="95"/>
      <c r="L46" s="95"/>
      <c r="M46" s="95"/>
      <c r="N46" s="95"/>
      <c r="O46" s="95"/>
      <c r="P46" s="95"/>
    </row>
    <row r="47" spans="3:24" x14ac:dyDescent="0.2">
      <c r="J47" s="95"/>
      <c r="K47" s="95"/>
      <c r="L47" s="95"/>
      <c r="M47" s="95"/>
      <c r="N47" s="95"/>
      <c r="O47" s="95"/>
      <c r="P47" s="95"/>
    </row>
    <row r="48" spans="3:24" x14ac:dyDescent="0.2">
      <c r="J48" s="95"/>
      <c r="K48" s="95"/>
      <c r="L48" s="95"/>
      <c r="M48" s="95"/>
      <c r="N48" s="95"/>
      <c r="O48" s="95"/>
      <c r="P48" s="95"/>
    </row>
    <row r="49" spans="10:16" x14ac:dyDescent="0.2">
      <c r="J49" s="95"/>
      <c r="K49" s="95"/>
      <c r="L49" s="95"/>
      <c r="M49" s="95"/>
      <c r="N49" s="95"/>
      <c r="O49" s="95"/>
      <c r="P49" s="95"/>
    </row>
    <row r="50" spans="10:16" x14ac:dyDescent="0.2">
      <c r="J50" s="95"/>
      <c r="K50" s="95"/>
      <c r="L50" s="95"/>
      <c r="M50" s="95"/>
      <c r="N50" s="95"/>
      <c r="O50" s="95"/>
      <c r="P50" s="95"/>
    </row>
    <row r="51" spans="10:16" x14ac:dyDescent="0.2">
      <c r="J51" s="95"/>
      <c r="K51" s="95"/>
      <c r="L51" s="95"/>
      <c r="M51" s="95"/>
      <c r="N51" s="95"/>
      <c r="O51" s="95"/>
      <c r="P51" s="95"/>
    </row>
    <row r="52" spans="10:16" x14ac:dyDescent="0.2">
      <c r="J52" s="95"/>
      <c r="K52" s="95"/>
      <c r="L52" s="95"/>
      <c r="M52" s="95"/>
      <c r="N52" s="95"/>
      <c r="O52" s="95"/>
      <c r="P52" s="95"/>
    </row>
    <row r="53" spans="10:16" x14ac:dyDescent="0.2">
      <c r="J53" s="95"/>
      <c r="K53" s="95"/>
      <c r="L53" s="95"/>
      <c r="M53" s="95"/>
      <c r="N53" s="95"/>
      <c r="O53" s="95"/>
      <c r="P53" s="95"/>
    </row>
    <row r="54" spans="10:16" x14ac:dyDescent="0.2">
      <c r="J54" s="95"/>
      <c r="K54" s="95"/>
      <c r="L54" s="95"/>
      <c r="M54" s="95"/>
      <c r="N54" s="95"/>
      <c r="O54" s="95"/>
      <c r="P54" s="95"/>
    </row>
    <row r="55" spans="10:16" x14ac:dyDescent="0.2">
      <c r="J55" s="95"/>
      <c r="K55" s="95"/>
      <c r="L55" s="95"/>
      <c r="M55" s="95"/>
      <c r="N55" s="95"/>
      <c r="O55" s="95"/>
      <c r="P55" s="95"/>
    </row>
    <row r="56" spans="10:16" x14ac:dyDescent="0.2">
      <c r="J56" s="95"/>
      <c r="K56" s="95"/>
      <c r="L56" s="95"/>
      <c r="M56" s="95"/>
      <c r="N56" s="95"/>
      <c r="O56" s="95"/>
      <c r="P56" s="95"/>
    </row>
    <row r="57" spans="10:16" x14ac:dyDescent="0.2">
      <c r="J57" s="95"/>
      <c r="K57" s="95"/>
      <c r="L57" s="95"/>
      <c r="M57" s="95"/>
      <c r="N57" s="95"/>
      <c r="O57" s="95"/>
      <c r="P57" s="95"/>
    </row>
    <row r="58" spans="10:16" x14ac:dyDescent="0.2">
      <c r="J58" s="95"/>
      <c r="K58" s="95"/>
      <c r="L58" s="95"/>
      <c r="M58" s="95"/>
      <c r="N58" s="95"/>
      <c r="O58" s="95"/>
      <c r="P58" s="95"/>
    </row>
    <row r="59" spans="10:16" x14ac:dyDescent="0.2">
      <c r="J59" s="95"/>
      <c r="K59" s="95"/>
      <c r="L59" s="95"/>
      <c r="M59" s="95"/>
      <c r="N59" s="95"/>
      <c r="O59" s="95"/>
      <c r="P59" s="95"/>
    </row>
    <row r="60" spans="10:16" x14ac:dyDescent="0.2">
      <c r="J60" s="95"/>
      <c r="K60" s="95"/>
      <c r="L60" s="95"/>
      <c r="M60" s="95"/>
      <c r="N60" s="95"/>
      <c r="O60" s="95"/>
      <c r="P60" s="95"/>
    </row>
    <row r="61" spans="10:16" x14ac:dyDescent="0.2">
      <c r="J61" s="95"/>
      <c r="K61" s="95"/>
      <c r="L61" s="95"/>
      <c r="M61" s="95"/>
      <c r="N61" s="95"/>
      <c r="O61" s="95"/>
      <c r="P61" s="95"/>
    </row>
    <row r="62" spans="10:16" x14ac:dyDescent="0.2">
      <c r="J62" s="95"/>
      <c r="K62" s="95"/>
      <c r="L62" s="95"/>
      <c r="M62" s="95"/>
      <c r="N62" s="95"/>
      <c r="O62" s="95"/>
      <c r="P62" s="95"/>
    </row>
    <row r="63" spans="10:16" x14ac:dyDescent="0.2">
      <c r="J63" s="95"/>
      <c r="K63" s="95"/>
      <c r="L63" s="95"/>
      <c r="M63" s="95"/>
      <c r="N63" s="95"/>
      <c r="O63" s="95"/>
      <c r="P63" s="95"/>
    </row>
    <row r="64" spans="10:16" x14ac:dyDescent="0.2">
      <c r="J64" s="95"/>
      <c r="K64" s="95"/>
      <c r="L64" s="95"/>
      <c r="M64" s="95"/>
      <c r="N64" s="95"/>
      <c r="O64" s="95"/>
      <c r="P64" s="95"/>
    </row>
    <row r="65" spans="10:16" x14ac:dyDescent="0.2">
      <c r="J65" s="95"/>
      <c r="K65" s="95"/>
      <c r="L65" s="95"/>
      <c r="M65" s="95"/>
      <c r="N65" s="95"/>
      <c r="O65" s="95"/>
      <c r="P65" s="95"/>
    </row>
    <row r="66" spans="10:16" x14ac:dyDescent="0.2">
      <c r="J66" s="95"/>
      <c r="K66" s="95"/>
      <c r="L66" s="95"/>
      <c r="M66" s="95"/>
      <c r="N66" s="95"/>
      <c r="O66" s="95"/>
      <c r="P66" s="95"/>
    </row>
  </sheetData>
  <sheetProtection sheet="1" objects="1" scenarios="1"/>
  <mergeCells count="36">
    <mergeCell ref="A6:X6"/>
    <mergeCell ref="A1:X1"/>
    <mergeCell ref="A2:X2"/>
    <mergeCell ref="A3:X3"/>
    <mergeCell ref="A4:X4"/>
    <mergeCell ref="A5:X5"/>
    <mergeCell ref="A14:X14"/>
    <mergeCell ref="A15:X15"/>
    <mergeCell ref="A16:C16"/>
    <mergeCell ref="D16:D17"/>
    <mergeCell ref="E16:E17"/>
    <mergeCell ref="F16:G16"/>
    <mergeCell ref="H16:I16"/>
    <mergeCell ref="J16:K16"/>
    <mergeCell ref="L16:M16"/>
    <mergeCell ref="N16:O16"/>
    <mergeCell ref="B24:C24"/>
    <mergeCell ref="P16:Q16"/>
    <mergeCell ref="R16:T16"/>
    <mergeCell ref="U16:U17"/>
    <mergeCell ref="V16:X16"/>
    <mergeCell ref="B17:C17"/>
    <mergeCell ref="B18:C18"/>
    <mergeCell ref="B19:C19"/>
    <mergeCell ref="B20:C20"/>
    <mergeCell ref="B21:C21"/>
    <mergeCell ref="B22:C22"/>
    <mergeCell ref="B23:C23"/>
    <mergeCell ref="C35:E35"/>
    <mergeCell ref="J35:X35"/>
    <mergeCell ref="B25:C25"/>
    <mergeCell ref="B26:C26"/>
    <mergeCell ref="A27:C27"/>
    <mergeCell ref="V33:W33"/>
    <mergeCell ref="C34:E34"/>
    <mergeCell ref="J34:X34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topLeftCell="A5" workbookViewId="0">
      <selection activeCell="U22" sqref="U22"/>
    </sheetView>
  </sheetViews>
  <sheetFormatPr baseColWidth="10" defaultRowHeight="12.75" x14ac:dyDescent="0.2"/>
  <cols>
    <col min="1" max="1" width="11.85546875" style="36" customWidth="1"/>
    <col min="2" max="2" width="6.140625" style="36" customWidth="1"/>
    <col min="3" max="3" width="34.5703125" style="36" customWidth="1"/>
    <col min="4" max="4" width="11.140625" style="36" customWidth="1"/>
    <col min="5" max="5" width="9.5703125" style="36" customWidth="1"/>
    <col min="6" max="6" width="11.7109375" style="36" customWidth="1"/>
    <col min="7" max="7" width="10.140625" style="36" customWidth="1"/>
    <col min="8" max="8" width="10.28515625" style="36" hidden="1" customWidth="1"/>
    <col min="9" max="11" width="9.28515625" style="36" hidden="1" customWidth="1"/>
    <col min="12" max="12" width="10.42578125" style="36" hidden="1" customWidth="1"/>
    <col min="13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1.85546875" style="36" customWidth="1"/>
    <col min="22" max="24" width="8.71093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231</v>
      </c>
      <c r="C8" s="146" t="s">
        <v>796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9</v>
      </c>
      <c r="C9" s="146" t="s">
        <v>749</v>
      </c>
      <c r="D9" s="156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144" t="s">
        <v>464</v>
      </c>
      <c r="B10" s="145">
        <v>3</v>
      </c>
      <c r="C10" s="146" t="s">
        <v>797</v>
      </c>
      <c r="D10" s="156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144" t="s">
        <v>6</v>
      </c>
      <c r="B11" s="148">
        <v>27</v>
      </c>
      <c r="C11" s="146" t="s">
        <v>751</v>
      </c>
      <c r="D11" s="156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44" t="s">
        <v>450</v>
      </c>
      <c r="B12" s="145">
        <v>2</v>
      </c>
      <c r="C12" s="146" t="s">
        <v>798</v>
      </c>
      <c r="D12" s="156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58.5" customHeight="1" x14ac:dyDescent="0.2">
      <c r="A15" s="292" t="s">
        <v>799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65.25" customHeight="1" x14ac:dyDescent="0.2">
      <c r="A19" s="9">
        <v>1</v>
      </c>
      <c r="B19" s="303" t="s">
        <v>800</v>
      </c>
      <c r="C19" s="304"/>
      <c r="D19" s="18" t="s">
        <v>801</v>
      </c>
      <c r="E19" s="18">
        <v>10</v>
      </c>
      <c r="F19" s="17">
        <f>$F$29*E19/100</f>
        <v>130830.9</v>
      </c>
      <c r="G19" s="17">
        <f>$G$29*E19/100</f>
        <v>122447.8</v>
      </c>
      <c r="H19" s="121">
        <f>J19+L19+N19+P19</f>
        <v>330</v>
      </c>
      <c r="I19" s="121">
        <f>K19+M19+O19+Q19</f>
        <v>206</v>
      </c>
      <c r="J19" s="9">
        <v>150</v>
      </c>
      <c r="K19" s="38">
        <v>93</v>
      </c>
      <c r="L19" s="9">
        <v>100</v>
      </c>
      <c r="M19" s="5">
        <v>68</v>
      </c>
      <c r="N19" s="9">
        <v>80</v>
      </c>
      <c r="O19" s="5">
        <v>45</v>
      </c>
      <c r="P19" s="9"/>
      <c r="Q19" s="5"/>
      <c r="R19" s="120">
        <f>J19+L19+N19+P19</f>
        <v>330</v>
      </c>
      <c r="S19" s="120">
        <f>K19+M19+O19+Q19</f>
        <v>206</v>
      </c>
      <c r="T19" s="120">
        <f>S19-R19</f>
        <v>-124</v>
      </c>
      <c r="U19" s="269" t="s">
        <v>1084</v>
      </c>
      <c r="V19" s="5">
        <f>O19/N19*100</f>
        <v>56.25</v>
      </c>
      <c r="W19" s="5">
        <f>G19/F19*100</f>
        <v>93.592415858944648</v>
      </c>
      <c r="X19" s="5">
        <f>V19/W19*100</f>
        <v>60.101023660694594</v>
      </c>
    </row>
    <row r="20" spans="1:24" ht="34.5" customHeight="1" x14ac:dyDescent="0.2">
      <c r="A20" s="9">
        <v>2</v>
      </c>
      <c r="B20" s="357" t="s">
        <v>802</v>
      </c>
      <c r="C20" s="358"/>
      <c r="D20" s="18" t="s">
        <v>403</v>
      </c>
      <c r="E20" s="18">
        <v>10</v>
      </c>
      <c r="F20" s="17">
        <f t="shared" ref="F20:F28" si="0">$F$29*E20/100</f>
        <v>130830.9</v>
      </c>
      <c r="G20" s="17">
        <f t="shared" ref="G20:G28" si="1">$G$29*E20/100</f>
        <v>122447.8</v>
      </c>
      <c r="H20" s="121">
        <f t="shared" ref="H20:I28" si="2">J20+L20+N20+P20</f>
        <v>500</v>
      </c>
      <c r="I20" s="121">
        <f t="shared" si="2"/>
        <v>2936</v>
      </c>
      <c r="J20" s="9">
        <v>200</v>
      </c>
      <c r="K20" s="38">
        <v>815</v>
      </c>
      <c r="L20" s="9">
        <v>100</v>
      </c>
      <c r="M20" s="5">
        <v>999</v>
      </c>
      <c r="N20" s="9">
        <v>200</v>
      </c>
      <c r="O20" s="5">
        <v>1122</v>
      </c>
      <c r="P20" s="9"/>
      <c r="Q20" s="5"/>
      <c r="R20" s="120">
        <f t="shared" ref="R20:S28" si="3">J20+L20+N20+P20</f>
        <v>500</v>
      </c>
      <c r="S20" s="120">
        <f t="shared" si="3"/>
        <v>2936</v>
      </c>
      <c r="T20" s="120">
        <f t="shared" ref="T20:T28" si="4">S20-R20</f>
        <v>2436</v>
      </c>
      <c r="U20" s="25"/>
      <c r="V20" s="5">
        <f t="shared" ref="V20:V29" si="5">O20/N20*100</f>
        <v>561</v>
      </c>
      <c r="W20" s="5">
        <f t="shared" ref="W20:W29" si="6">G20/F20*100</f>
        <v>93.592415858944648</v>
      </c>
      <c r="X20" s="5">
        <f t="shared" ref="X20:X29" si="7">V20/W20*100</f>
        <v>599.4075426426607</v>
      </c>
    </row>
    <row r="21" spans="1:24" ht="34.5" customHeight="1" x14ac:dyDescent="0.2">
      <c r="A21" s="9">
        <v>3</v>
      </c>
      <c r="B21" s="411" t="s">
        <v>803</v>
      </c>
      <c r="C21" s="412"/>
      <c r="D21" s="18" t="s">
        <v>804</v>
      </c>
      <c r="E21" s="18">
        <v>10</v>
      </c>
      <c r="F21" s="17">
        <f t="shared" si="0"/>
        <v>130830.9</v>
      </c>
      <c r="G21" s="17">
        <f t="shared" si="1"/>
        <v>122447.8</v>
      </c>
      <c r="H21" s="121">
        <f t="shared" si="2"/>
        <v>11</v>
      </c>
      <c r="I21" s="121">
        <f t="shared" si="2"/>
        <v>11</v>
      </c>
      <c r="J21" s="9">
        <v>3</v>
      </c>
      <c r="K21" s="38">
        <v>3</v>
      </c>
      <c r="L21" s="9">
        <v>4</v>
      </c>
      <c r="M21" s="5">
        <v>4</v>
      </c>
      <c r="N21" s="9">
        <v>4</v>
      </c>
      <c r="O21" s="5">
        <v>4</v>
      </c>
      <c r="P21" s="9"/>
      <c r="Q21" s="5"/>
      <c r="R21" s="120">
        <f>J21+L21+N21+P21</f>
        <v>11</v>
      </c>
      <c r="S21" s="120">
        <f>K21+M21+O21+Q21</f>
        <v>11</v>
      </c>
      <c r="T21" s="120">
        <f>S21-R21</f>
        <v>0</v>
      </c>
      <c r="U21" s="7"/>
      <c r="V21" s="5">
        <f t="shared" si="5"/>
        <v>100</v>
      </c>
      <c r="W21" s="5">
        <f t="shared" si="6"/>
        <v>93.592415858944648</v>
      </c>
      <c r="X21" s="5">
        <f t="shared" si="7"/>
        <v>106.84626428567927</v>
      </c>
    </row>
    <row r="22" spans="1:24" ht="34.5" customHeight="1" x14ac:dyDescent="0.2">
      <c r="A22" s="9">
        <v>4</v>
      </c>
      <c r="B22" s="303" t="s">
        <v>805</v>
      </c>
      <c r="C22" s="304"/>
      <c r="D22" s="18" t="s">
        <v>167</v>
      </c>
      <c r="E22" s="18">
        <v>10</v>
      </c>
      <c r="F22" s="17">
        <f t="shared" si="0"/>
        <v>130830.9</v>
      </c>
      <c r="G22" s="17">
        <f t="shared" si="1"/>
        <v>122447.8</v>
      </c>
      <c r="H22" s="121">
        <f t="shared" si="2"/>
        <v>2</v>
      </c>
      <c r="I22" s="121">
        <f t="shared" si="2"/>
        <v>2</v>
      </c>
      <c r="J22" s="9">
        <v>1</v>
      </c>
      <c r="K22" s="38">
        <v>1</v>
      </c>
      <c r="L22" s="9">
        <v>1</v>
      </c>
      <c r="M22" s="5">
        <v>1</v>
      </c>
      <c r="N22" s="9">
        <v>0</v>
      </c>
      <c r="O22" s="5">
        <v>0</v>
      </c>
      <c r="P22" s="9"/>
      <c r="Q22" s="5"/>
      <c r="R22" s="120">
        <f t="shared" si="3"/>
        <v>2</v>
      </c>
      <c r="S22" s="120">
        <f t="shared" si="3"/>
        <v>2</v>
      </c>
      <c r="T22" s="120">
        <f t="shared" si="4"/>
        <v>0</v>
      </c>
      <c r="U22" s="7"/>
      <c r="V22" s="5" t="e">
        <f t="shared" si="5"/>
        <v>#DIV/0!</v>
      </c>
      <c r="W22" s="5">
        <f t="shared" si="6"/>
        <v>93.592415858944648</v>
      </c>
      <c r="X22" s="5" t="e">
        <f t="shared" si="7"/>
        <v>#DIV/0!</v>
      </c>
    </row>
    <row r="23" spans="1:24" ht="34.5" customHeight="1" x14ac:dyDescent="0.2">
      <c r="A23" s="9">
        <v>5</v>
      </c>
      <c r="B23" s="303" t="s">
        <v>806</v>
      </c>
      <c r="C23" s="304"/>
      <c r="D23" s="18" t="s">
        <v>167</v>
      </c>
      <c r="E23" s="18">
        <v>10</v>
      </c>
      <c r="F23" s="17">
        <f t="shared" si="0"/>
        <v>130830.9</v>
      </c>
      <c r="G23" s="17">
        <f t="shared" si="1"/>
        <v>122447.8</v>
      </c>
      <c r="H23" s="121">
        <f t="shared" si="2"/>
        <v>5</v>
      </c>
      <c r="I23" s="121">
        <f t="shared" si="2"/>
        <v>5</v>
      </c>
      <c r="J23" s="9">
        <v>2</v>
      </c>
      <c r="K23" s="38">
        <v>2</v>
      </c>
      <c r="L23" s="9">
        <v>3</v>
      </c>
      <c r="M23" s="5">
        <v>3</v>
      </c>
      <c r="N23" s="9">
        <v>0</v>
      </c>
      <c r="O23" s="5">
        <v>0</v>
      </c>
      <c r="P23" s="9"/>
      <c r="Q23" s="5"/>
      <c r="R23" s="120">
        <f t="shared" si="3"/>
        <v>5</v>
      </c>
      <c r="S23" s="120">
        <f t="shared" si="3"/>
        <v>5</v>
      </c>
      <c r="T23" s="120">
        <f t="shared" si="4"/>
        <v>0</v>
      </c>
      <c r="U23" s="7"/>
      <c r="V23" s="5" t="e">
        <f t="shared" si="5"/>
        <v>#DIV/0!</v>
      </c>
      <c r="W23" s="5">
        <f t="shared" si="6"/>
        <v>93.592415858944648</v>
      </c>
      <c r="X23" s="5" t="e">
        <f t="shared" si="7"/>
        <v>#DIV/0!</v>
      </c>
    </row>
    <row r="24" spans="1:24" ht="34.5" customHeight="1" x14ac:dyDescent="0.2">
      <c r="A24" s="9">
        <v>6</v>
      </c>
      <c r="B24" s="303" t="s">
        <v>807</v>
      </c>
      <c r="C24" s="304"/>
      <c r="D24" s="18" t="s">
        <v>167</v>
      </c>
      <c r="E24" s="18">
        <v>10</v>
      </c>
      <c r="F24" s="17">
        <f t="shared" si="0"/>
        <v>130830.9</v>
      </c>
      <c r="G24" s="17">
        <f t="shared" si="1"/>
        <v>122447.8</v>
      </c>
      <c r="H24" s="121">
        <f t="shared" si="2"/>
        <v>2</v>
      </c>
      <c r="I24" s="121">
        <f t="shared" si="2"/>
        <v>1</v>
      </c>
      <c r="J24" s="9">
        <v>0</v>
      </c>
      <c r="K24" s="38">
        <v>0</v>
      </c>
      <c r="L24" s="9">
        <v>1</v>
      </c>
      <c r="M24" s="5">
        <v>1</v>
      </c>
      <c r="N24" s="9">
        <v>1</v>
      </c>
      <c r="O24" s="5">
        <v>0</v>
      </c>
      <c r="P24" s="9"/>
      <c r="Q24" s="5"/>
      <c r="R24" s="120">
        <f t="shared" si="3"/>
        <v>2</v>
      </c>
      <c r="S24" s="120">
        <f t="shared" si="3"/>
        <v>1</v>
      </c>
      <c r="T24" s="120">
        <f t="shared" si="4"/>
        <v>-1</v>
      </c>
      <c r="U24" s="7"/>
      <c r="V24" s="5">
        <f t="shared" si="5"/>
        <v>0</v>
      </c>
      <c r="W24" s="5">
        <f t="shared" si="6"/>
        <v>93.592415858944648</v>
      </c>
      <c r="X24" s="5">
        <f t="shared" si="7"/>
        <v>0</v>
      </c>
    </row>
    <row r="25" spans="1:24" ht="34.5" customHeight="1" x14ac:dyDescent="0.2">
      <c r="A25" s="9">
        <v>7</v>
      </c>
      <c r="B25" s="303" t="s">
        <v>808</v>
      </c>
      <c r="C25" s="304"/>
      <c r="D25" s="18" t="s">
        <v>504</v>
      </c>
      <c r="E25" s="18">
        <v>10</v>
      </c>
      <c r="F25" s="17">
        <f t="shared" si="0"/>
        <v>130830.9</v>
      </c>
      <c r="G25" s="17">
        <f t="shared" si="1"/>
        <v>122447.8</v>
      </c>
      <c r="H25" s="121">
        <f t="shared" si="2"/>
        <v>9</v>
      </c>
      <c r="I25" s="121">
        <f t="shared" si="2"/>
        <v>9</v>
      </c>
      <c r="J25" s="9">
        <v>3</v>
      </c>
      <c r="K25" s="38">
        <v>3</v>
      </c>
      <c r="L25" s="9">
        <v>3</v>
      </c>
      <c r="M25" s="5">
        <v>3</v>
      </c>
      <c r="N25" s="9">
        <v>3</v>
      </c>
      <c r="O25" s="5">
        <v>3</v>
      </c>
      <c r="P25" s="9"/>
      <c r="Q25" s="5"/>
      <c r="R25" s="120">
        <f t="shared" si="3"/>
        <v>9</v>
      </c>
      <c r="S25" s="120">
        <f t="shared" si="3"/>
        <v>9</v>
      </c>
      <c r="T25" s="120">
        <f t="shared" si="4"/>
        <v>0</v>
      </c>
      <c r="U25" s="7"/>
      <c r="V25" s="5">
        <f t="shared" si="5"/>
        <v>100</v>
      </c>
      <c r="W25" s="5">
        <f t="shared" si="6"/>
        <v>93.592415858944648</v>
      </c>
      <c r="X25" s="5">
        <f t="shared" si="7"/>
        <v>106.84626428567927</v>
      </c>
    </row>
    <row r="26" spans="1:24" ht="34.5" customHeight="1" x14ac:dyDescent="0.2">
      <c r="A26" s="9">
        <v>8</v>
      </c>
      <c r="B26" s="303" t="s">
        <v>809</v>
      </c>
      <c r="C26" s="304"/>
      <c r="D26" s="18" t="s">
        <v>167</v>
      </c>
      <c r="E26" s="18">
        <v>10</v>
      </c>
      <c r="F26" s="17">
        <f t="shared" si="0"/>
        <v>130830.9</v>
      </c>
      <c r="G26" s="17">
        <f t="shared" si="1"/>
        <v>122447.8</v>
      </c>
      <c r="H26" s="121">
        <f t="shared" si="2"/>
        <v>9</v>
      </c>
      <c r="I26" s="121">
        <f t="shared" si="2"/>
        <v>9</v>
      </c>
      <c r="J26" s="9">
        <v>4</v>
      </c>
      <c r="K26" s="38">
        <v>4</v>
      </c>
      <c r="L26" s="9">
        <v>3</v>
      </c>
      <c r="M26" s="5">
        <v>3</v>
      </c>
      <c r="N26" s="9">
        <v>2</v>
      </c>
      <c r="O26" s="5">
        <v>2</v>
      </c>
      <c r="P26" s="9"/>
      <c r="Q26" s="5"/>
      <c r="R26" s="120">
        <f t="shared" si="3"/>
        <v>9</v>
      </c>
      <c r="S26" s="120">
        <f t="shared" si="3"/>
        <v>9</v>
      </c>
      <c r="T26" s="120">
        <f t="shared" si="4"/>
        <v>0</v>
      </c>
      <c r="U26" s="7"/>
      <c r="V26" s="5">
        <f t="shared" si="5"/>
        <v>100</v>
      </c>
      <c r="W26" s="5">
        <f t="shared" si="6"/>
        <v>93.592415858944648</v>
      </c>
      <c r="X26" s="5">
        <f t="shared" si="7"/>
        <v>106.84626428567927</v>
      </c>
    </row>
    <row r="27" spans="1:24" ht="34.5" customHeight="1" x14ac:dyDescent="0.2">
      <c r="A27" s="9">
        <v>9</v>
      </c>
      <c r="B27" s="303" t="s">
        <v>810</v>
      </c>
      <c r="C27" s="304"/>
      <c r="D27" s="89" t="s">
        <v>167</v>
      </c>
      <c r="E27" s="18">
        <v>10</v>
      </c>
      <c r="F27" s="17">
        <f t="shared" si="0"/>
        <v>130830.9</v>
      </c>
      <c r="G27" s="17">
        <f t="shared" si="1"/>
        <v>122447.8</v>
      </c>
      <c r="H27" s="121">
        <f t="shared" si="2"/>
        <v>12</v>
      </c>
      <c r="I27" s="121">
        <f t="shared" si="2"/>
        <v>12</v>
      </c>
      <c r="J27" s="9">
        <v>6</v>
      </c>
      <c r="K27" s="38">
        <v>6</v>
      </c>
      <c r="L27" s="9">
        <v>4</v>
      </c>
      <c r="M27" s="5">
        <v>4</v>
      </c>
      <c r="N27" s="9">
        <v>2</v>
      </c>
      <c r="O27" s="5">
        <v>2</v>
      </c>
      <c r="P27" s="9"/>
      <c r="Q27" s="5"/>
      <c r="R27" s="120">
        <f t="shared" si="3"/>
        <v>12</v>
      </c>
      <c r="S27" s="120">
        <f t="shared" si="3"/>
        <v>12</v>
      </c>
      <c r="T27" s="120">
        <f t="shared" si="4"/>
        <v>0</v>
      </c>
      <c r="U27" s="22"/>
      <c r="V27" s="5">
        <f t="shared" si="5"/>
        <v>100</v>
      </c>
      <c r="W27" s="5">
        <f t="shared" si="6"/>
        <v>93.592415858944648</v>
      </c>
      <c r="X27" s="5">
        <f t="shared" si="7"/>
        <v>106.84626428567927</v>
      </c>
    </row>
    <row r="28" spans="1:24" ht="34.5" customHeight="1" x14ac:dyDescent="0.2">
      <c r="A28" s="9">
        <v>10</v>
      </c>
      <c r="B28" s="303" t="s">
        <v>811</v>
      </c>
      <c r="C28" s="304"/>
      <c r="D28" s="18" t="s">
        <v>167</v>
      </c>
      <c r="E28" s="18">
        <v>10</v>
      </c>
      <c r="F28" s="17">
        <f t="shared" si="0"/>
        <v>130830.9</v>
      </c>
      <c r="G28" s="17">
        <f t="shared" si="1"/>
        <v>122447.8</v>
      </c>
      <c r="H28" s="121">
        <f t="shared" si="2"/>
        <v>1</v>
      </c>
      <c r="I28" s="121">
        <f t="shared" si="2"/>
        <v>1</v>
      </c>
      <c r="J28" s="9">
        <v>0</v>
      </c>
      <c r="K28" s="38">
        <v>0</v>
      </c>
      <c r="L28" s="9">
        <v>1</v>
      </c>
      <c r="M28" s="5">
        <v>1</v>
      </c>
      <c r="N28" s="9">
        <v>0</v>
      </c>
      <c r="O28" s="5">
        <v>0</v>
      </c>
      <c r="P28" s="9"/>
      <c r="Q28" s="5"/>
      <c r="R28" s="120">
        <f t="shared" si="3"/>
        <v>1</v>
      </c>
      <c r="S28" s="120">
        <f t="shared" si="3"/>
        <v>1</v>
      </c>
      <c r="T28" s="120">
        <f t="shared" si="4"/>
        <v>0</v>
      </c>
      <c r="U28" s="223"/>
      <c r="V28" s="5" t="e">
        <f t="shared" si="5"/>
        <v>#DIV/0!</v>
      </c>
      <c r="W28" s="5">
        <f t="shared" si="6"/>
        <v>93.592415858944648</v>
      </c>
      <c r="X28" s="5" t="e">
        <f t="shared" si="7"/>
        <v>#DIV/0!</v>
      </c>
    </row>
    <row r="29" spans="1:24" s="1" customFormat="1" ht="36.75" customHeight="1" x14ac:dyDescent="0.2">
      <c r="A29" s="298" t="s">
        <v>24</v>
      </c>
      <c r="B29" s="299"/>
      <c r="C29" s="300"/>
      <c r="D29" s="18"/>
      <c r="E29" s="18">
        <f>SUM(E19:E28)</f>
        <v>100</v>
      </c>
      <c r="F29" s="40">
        <f>SEGUIMIENTO!D61</f>
        <v>1308309</v>
      </c>
      <c r="G29" s="40">
        <f>SEGUIMIENTO!E61</f>
        <v>1224478</v>
      </c>
      <c r="H29" s="18">
        <f t="shared" ref="H29:Q29" si="8">SUM(H19:H28)</f>
        <v>881</v>
      </c>
      <c r="I29" s="18">
        <f t="shared" si="8"/>
        <v>3192</v>
      </c>
      <c r="J29" s="18">
        <f t="shared" si="8"/>
        <v>369</v>
      </c>
      <c r="K29" s="18">
        <f t="shared" si="8"/>
        <v>927</v>
      </c>
      <c r="L29" s="18">
        <f t="shared" si="8"/>
        <v>220</v>
      </c>
      <c r="M29" s="18">
        <f t="shared" si="8"/>
        <v>1087</v>
      </c>
      <c r="N29" s="18">
        <f t="shared" si="8"/>
        <v>292</v>
      </c>
      <c r="O29" s="18">
        <f t="shared" si="8"/>
        <v>1178</v>
      </c>
      <c r="P29" s="18">
        <f t="shared" si="8"/>
        <v>0</v>
      </c>
      <c r="Q29" s="18">
        <f t="shared" si="8"/>
        <v>0</v>
      </c>
      <c r="R29" s="121">
        <f>J29+L29+N29+P29</f>
        <v>881</v>
      </c>
      <c r="S29" s="121">
        <f>K29+M29+O29+Q29</f>
        <v>3192</v>
      </c>
      <c r="T29" s="121">
        <f>S29-R29</f>
        <v>2311</v>
      </c>
      <c r="U29" s="121"/>
      <c r="V29" s="5">
        <f t="shared" si="5"/>
        <v>403.42465753424659</v>
      </c>
      <c r="W29" s="5">
        <f t="shared" si="6"/>
        <v>93.592415858944634</v>
      </c>
      <c r="X29" s="5">
        <f t="shared" si="7"/>
        <v>431.04417578263769</v>
      </c>
    </row>
    <row r="30" spans="1:24" s="6" customFormat="1" ht="14.25" customHeight="1" x14ac:dyDescent="0.2">
      <c r="F30" s="10"/>
    </row>
    <row r="31" spans="1:24" s="6" customFormat="1" ht="14.25" customHeight="1" x14ac:dyDescent="0.2">
      <c r="B31" s="11" t="s">
        <v>25</v>
      </c>
      <c r="F31" s="10"/>
      <c r="H31" s="6" t="s">
        <v>26</v>
      </c>
    </row>
    <row r="32" spans="1:24" x14ac:dyDescent="0.2">
      <c r="J32" s="95"/>
      <c r="K32" s="95"/>
      <c r="L32" s="95"/>
      <c r="M32" s="95"/>
      <c r="N32" s="95"/>
      <c r="O32" s="95"/>
      <c r="P32" s="95"/>
    </row>
    <row r="33" spans="1:22" x14ac:dyDescent="0.2">
      <c r="J33" s="95"/>
      <c r="K33" s="95"/>
      <c r="L33" s="95"/>
      <c r="M33" s="95"/>
      <c r="N33" s="95"/>
      <c r="O33" s="95"/>
      <c r="P33" s="95"/>
    </row>
    <row r="34" spans="1:22" x14ac:dyDescent="0.2">
      <c r="J34" s="95"/>
      <c r="K34" s="95"/>
      <c r="L34" s="95"/>
      <c r="M34" s="95"/>
      <c r="N34" s="95"/>
      <c r="O34" s="95"/>
      <c r="P34" s="95"/>
    </row>
    <row r="35" spans="1:22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50"/>
      <c r="S35" s="50"/>
      <c r="T35" s="317"/>
      <c r="U35" s="317"/>
      <c r="V35" s="6"/>
    </row>
    <row r="36" spans="1:22" x14ac:dyDescent="0.2">
      <c r="A36" s="289" t="s">
        <v>57</v>
      </c>
      <c r="B36" s="289"/>
      <c r="C36" s="289"/>
      <c r="D36" s="6"/>
      <c r="E36" s="6"/>
      <c r="F36" s="6"/>
      <c r="G36" s="6"/>
      <c r="H36" s="287" t="s">
        <v>286</v>
      </c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</row>
    <row r="37" spans="1:22" x14ac:dyDescent="0.2">
      <c r="A37" s="287" t="s">
        <v>56</v>
      </c>
      <c r="B37" s="287"/>
      <c r="C37" s="287"/>
      <c r="D37" s="6"/>
      <c r="E37" s="6"/>
      <c r="F37" s="6"/>
      <c r="G37" s="6"/>
      <c r="H37" s="287" t="s">
        <v>116</v>
      </c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</row>
    <row r="38" spans="1:22" x14ac:dyDescent="0.2">
      <c r="J38" s="95"/>
      <c r="K38" s="95"/>
      <c r="L38" s="95"/>
      <c r="M38" s="95"/>
      <c r="N38" s="95"/>
      <c r="O38" s="95"/>
      <c r="P38" s="95"/>
    </row>
    <row r="39" spans="1:22" x14ac:dyDescent="0.2">
      <c r="J39" s="95"/>
      <c r="K39" s="95"/>
      <c r="L39" s="95"/>
      <c r="M39" s="95"/>
      <c r="N39" s="95"/>
      <c r="O39" s="95"/>
      <c r="P39" s="95"/>
    </row>
    <row r="40" spans="1:22" x14ac:dyDescent="0.2">
      <c r="J40" s="95"/>
      <c r="K40" s="95"/>
      <c r="L40" s="95"/>
      <c r="M40" s="95"/>
      <c r="N40" s="95"/>
      <c r="O40" s="95"/>
      <c r="P40" s="95"/>
    </row>
    <row r="41" spans="1:22" x14ac:dyDescent="0.2">
      <c r="J41" s="95"/>
      <c r="K41" s="95"/>
      <c r="L41" s="95"/>
      <c r="M41" s="95"/>
      <c r="N41" s="95"/>
      <c r="O41" s="95"/>
      <c r="P41" s="95"/>
    </row>
    <row r="42" spans="1:22" x14ac:dyDescent="0.2">
      <c r="J42" s="95"/>
      <c r="K42" s="95"/>
      <c r="L42" s="95"/>
      <c r="M42" s="95"/>
      <c r="N42" s="95"/>
      <c r="O42" s="95"/>
      <c r="P42" s="95"/>
    </row>
    <row r="43" spans="1:22" x14ac:dyDescent="0.2">
      <c r="J43" s="95"/>
      <c r="K43" s="95"/>
      <c r="L43" s="95"/>
      <c r="M43" s="95"/>
      <c r="N43" s="95"/>
      <c r="O43" s="95"/>
      <c r="P43" s="95"/>
    </row>
    <row r="44" spans="1:22" x14ac:dyDescent="0.2">
      <c r="J44" s="95"/>
      <c r="K44" s="95"/>
      <c r="L44" s="95"/>
      <c r="M44" s="95"/>
      <c r="N44" s="95"/>
      <c r="O44" s="95"/>
      <c r="P44" s="95"/>
    </row>
    <row r="45" spans="1:22" x14ac:dyDescent="0.2">
      <c r="J45" s="95"/>
      <c r="K45" s="95"/>
      <c r="L45" s="95"/>
      <c r="M45" s="95"/>
      <c r="N45" s="95"/>
      <c r="O45" s="95"/>
      <c r="P45" s="95"/>
    </row>
    <row r="46" spans="1:22" x14ac:dyDescent="0.2">
      <c r="J46" s="95"/>
      <c r="K46" s="95"/>
      <c r="L46" s="95"/>
      <c r="M46" s="95"/>
      <c r="N46" s="95"/>
      <c r="O46" s="95"/>
      <c r="P46" s="95"/>
    </row>
    <row r="47" spans="1:22" x14ac:dyDescent="0.2">
      <c r="J47" s="95"/>
      <c r="K47" s="95"/>
      <c r="L47" s="95"/>
      <c r="M47" s="95"/>
      <c r="N47" s="95"/>
      <c r="O47" s="95"/>
      <c r="P47" s="95"/>
    </row>
    <row r="48" spans="1:22" x14ac:dyDescent="0.2">
      <c r="J48" s="95"/>
      <c r="K48" s="95"/>
      <c r="L48" s="95"/>
      <c r="M48" s="95"/>
      <c r="N48" s="95"/>
      <c r="O48" s="95"/>
      <c r="P48" s="95"/>
    </row>
    <row r="49" spans="10:16" x14ac:dyDescent="0.2">
      <c r="J49" s="95"/>
      <c r="K49" s="95"/>
      <c r="L49" s="95"/>
      <c r="M49" s="95"/>
      <c r="N49" s="95"/>
      <c r="O49" s="95"/>
      <c r="P49" s="95"/>
    </row>
    <row r="50" spans="10:16" x14ac:dyDescent="0.2">
      <c r="J50" s="95"/>
      <c r="K50" s="95"/>
      <c r="L50" s="95"/>
      <c r="M50" s="95"/>
      <c r="N50" s="95"/>
      <c r="O50" s="95"/>
      <c r="P50" s="95"/>
    </row>
    <row r="51" spans="10:16" x14ac:dyDescent="0.2">
      <c r="J51" s="95"/>
      <c r="K51" s="95"/>
      <c r="L51" s="95"/>
      <c r="M51" s="95"/>
      <c r="N51" s="95"/>
      <c r="O51" s="95"/>
      <c r="P51" s="95"/>
    </row>
    <row r="52" spans="10:16" x14ac:dyDescent="0.2">
      <c r="J52" s="95"/>
      <c r="K52" s="95"/>
      <c r="L52" s="95"/>
      <c r="M52" s="95"/>
      <c r="N52" s="95"/>
      <c r="O52" s="95"/>
      <c r="P52" s="95"/>
    </row>
    <row r="53" spans="10:16" x14ac:dyDescent="0.2">
      <c r="J53" s="95"/>
      <c r="K53" s="95"/>
      <c r="L53" s="95"/>
      <c r="M53" s="95"/>
      <c r="N53" s="95"/>
      <c r="O53" s="95"/>
      <c r="P53" s="95"/>
    </row>
    <row r="54" spans="10:16" x14ac:dyDescent="0.2">
      <c r="J54" s="95"/>
      <c r="K54" s="95"/>
      <c r="L54" s="95"/>
      <c r="M54" s="95"/>
      <c r="N54" s="95"/>
      <c r="O54" s="95"/>
      <c r="P54" s="95"/>
    </row>
    <row r="55" spans="10:16" x14ac:dyDescent="0.2">
      <c r="J55" s="95"/>
      <c r="K55" s="95"/>
      <c r="L55" s="95"/>
      <c r="M55" s="95"/>
      <c r="N55" s="95"/>
      <c r="O55" s="95"/>
      <c r="P55" s="95"/>
    </row>
  </sheetData>
  <sheetProtection sheet="1" objects="1" scenarios="1"/>
  <mergeCells count="37">
    <mergeCell ref="A6:X6"/>
    <mergeCell ref="A1:X1"/>
    <mergeCell ref="A2:X2"/>
    <mergeCell ref="A3:X3"/>
    <mergeCell ref="A4:X4"/>
    <mergeCell ref="A5:X5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B25:C25"/>
    <mergeCell ref="P17:Q17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A37:C37"/>
    <mergeCell ref="H37:V37"/>
    <mergeCell ref="B26:C26"/>
    <mergeCell ref="B27:C27"/>
    <mergeCell ref="B28:C28"/>
    <mergeCell ref="A29:C29"/>
    <mergeCell ref="T35:U35"/>
    <mergeCell ref="A36:C36"/>
    <mergeCell ref="H36:V36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opLeftCell="A7" workbookViewId="0">
      <selection activeCell="F21" sqref="F21:G21"/>
    </sheetView>
  </sheetViews>
  <sheetFormatPr baseColWidth="10" defaultRowHeight="12.75" x14ac:dyDescent="0.2"/>
  <cols>
    <col min="1" max="1" width="11.42578125" style="36" customWidth="1"/>
    <col min="2" max="2" width="6.7109375" style="36" customWidth="1"/>
    <col min="3" max="3" width="28.85546875" style="36" customWidth="1"/>
    <col min="4" max="4" width="10.42578125" style="36" customWidth="1"/>
    <col min="5" max="5" width="10.5703125" style="36" customWidth="1"/>
    <col min="6" max="6" width="13.42578125" style="36" customWidth="1"/>
    <col min="7" max="7" width="12.42578125" style="36" bestFit="1" customWidth="1"/>
    <col min="8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4.14062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4" x14ac:dyDescent="0.2">
      <c r="A8" s="144" t="s">
        <v>461</v>
      </c>
      <c r="B8" s="145">
        <v>311</v>
      </c>
      <c r="C8" s="146" t="s">
        <v>812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6"/>
      <c r="X8" s="26"/>
    </row>
    <row r="9" spans="1:24" x14ac:dyDescent="0.2">
      <c r="A9" s="144" t="s">
        <v>0</v>
      </c>
      <c r="B9" s="145">
        <v>10</v>
      </c>
      <c r="C9" s="146" t="s">
        <v>813</v>
      </c>
      <c r="D9" s="156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4" x14ac:dyDescent="0.2">
      <c r="A10" s="144" t="s">
        <v>464</v>
      </c>
      <c r="B10" s="145">
        <v>1</v>
      </c>
      <c r="C10" s="146" t="s">
        <v>653</v>
      </c>
      <c r="D10" s="156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4" x14ac:dyDescent="0.2">
      <c r="A11" s="144" t="s">
        <v>6</v>
      </c>
      <c r="B11" s="148">
        <v>32</v>
      </c>
      <c r="C11" s="146" t="s">
        <v>814</v>
      </c>
      <c r="D11" s="156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4" x14ac:dyDescent="0.2">
      <c r="A12" s="144" t="s">
        <v>450</v>
      </c>
      <c r="B12" s="145">
        <v>1</v>
      </c>
      <c r="C12" s="146" t="s">
        <v>815</v>
      </c>
      <c r="D12" s="156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  <c r="R12" s="6"/>
      <c r="S12" s="6"/>
      <c r="T12" s="6"/>
      <c r="U12" s="92"/>
      <c r="V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R13" s="6"/>
      <c r="S13" s="6"/>
      <c r="T13" s="6"/>
      <c r="U13" s="6"/>
      <c r="V13" s="28"/>
      <c r="W13" s="212"/>
      <c r="X13" s="212"/>
    </row>
    <row r="14" spans="1:24" x14ac:dyDescent="0.2">
      <c r="A14" s="415" t="s">
        <v>3</v>
      </c>
      <c r="B14" s="416" t="s">
        <v>3</v>
      </c>
      <c r="C14" s="416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V14" s="309"/>
      <c r="W14" s="309"/>
    </row>
    <row r="15" spans="1:24" ht="25.5" customHeight="1" x14ac:dyDescent="0.2">
      <c r="A15" s="376" t="s">
        <v>816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2.5" customHeight="1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5" customHeight="1" x14ac:dyDescent="0.2">
      <c r="A19" s="51">
        <v>1</v>
      </c>
      <c r="B19" s="413" t="s">
        <v>817</v>
      </c>
      <c r="C19" s="414"/>
      <c r="D19" s="227" t="s">
        <v>818</v>
      </c>
      <c r="E19" s="228">
        <v>50</v>
      </c>
      <c r="F19" s="17">
        <f>$F$22*E19/100</f>
        <v>1381247</v>
      </c>
      <c r="G19" s="17">
        <f>$G$22*E19/100</f>
        <v>1051217.5</v>
      </c>
      <c r="H19" s="120">
        <f>J19+L19+N19+P19</f>
        <v>3</v>
      </c>
      <c r="I19" s="120">
        <f>K19+M19+O19+Q19</f>
        <v>2</v>
      </c>
      <c r="J19" s="51">
        <v>1</v>
      </c>
      <c r="K19" s="38">
        <v>1</v>
      </c>
      <c r="L19" s="51">
        <v>1</v>
      </c>
      <c r="M19" s="38">
        <v>1</v>
      </c>
      <c r="N19" s="51">
        <v>1</v>
      </c>
      <c r="O19" s="38"/>
      <c r="P19" s="51"/>
      <c r="Q19" s="5"/>
      <c r="R19" s="120">
        <f>J19+L19+N19+P19</f>
        <v>3</v>
      </c>
      <c r="S19" s="120">
        <v>2</v>
      </c>
      <c r="T19" s="120">
        <f>S19-R19</f>
        <v>-1</v>
      </c>
      <c r="U19" s="22"/>
      <c r="V19" s="5">
        <f>O19/N19*100</f>
        <v>0</v>
      </c>
      <c r="W19" s="5">
        <f>G19/F19*100</f>
        <v>76.106409642880664</v>
      </c>
      <c r="X19" s="5">
        <f>V19/W19*100</f>
        <v>0</v>
      </c>
    </row>
    <row r="20" spans="1:24" ht="45" customHeight="1" x14ac:dyDescent="0.2">
      <c r="A20" s="51">
        <v>2</v>
      </c>
      <c r="B20" s="413" t="s">
        <v>819</v>
      </c>
      <c r="C20" s="414"/>
      <c r="D20" s="227" t="s">
        <v>820</v>
      </c>
      <c r="E20" s="227">
        <v>50</v>
      </c>
      <c r="F20" s="17">
        <f>$F$22*E20/100</f>
        <v>1381247</v>
      </c>
      <c r="G20" s="17">
        <f>$G$22*E20/100</f>
        <v>1051217.5</v>
      </c>
      <c r="H20" s="120">
        <f>J20+L20+N20+P20</f>
        <v>3</v>
      </c>
      <c r="I20" s="120">
        <f>K20+M20+O20+Q20</f>
        <v>1</v>
      </c>
      <c r="J20" s="51">
        <v>1</v>
      </c>
      <c r="K20" s="38">
        <v>0</v>
      </c>
      <c r="L20" s="51">
        <v>1</v>
      </c>
      <c r="M20" s="38">
        <v>1</v>
      </c>
      <c r="N20" s="51">
        <v>1</v>
      </c>
      <c r="O20" s="38"/>
      <c r="P20" s="51"/>
      <c r="Q20" s="5"/>
      <c r="R20" s="120">
        <f t="shared" ref="R20:S22" si="0">J20+L20+N20+P20</f>
        <v>3</v>
      </c>
      <c r="S20" s="120">
        <f t="shared" si="0"/>
        <v>1</v>
      </c>
      <c r="T20" s="120">
        <f>S20-R20</f>
        <v>-2</v>
      </c>
      <c r="U20" s="25"/>
      <c r="V20" s="5">
        <f>O20/N20*100</f>
        <v>0</v>
      </c>
      <c r="W20" s="5">
        <f>G20/F20*100</f>
        <v>76.106409642880664</v>
      </c>
      <c r="X20" s="5">
        <f>V20/W20*100</f>
        <v>0</v>
      </c>
    </row>
    <row r="21" spans="1:24" ht="45" customHeight="1" x14ac:dyDescent="0.2">
      <c r="A21" s="51"/>
      <c r="B21" s="413"/>
      <c r="C21" s="414"/>
      <c r="D21" s="227"/>
      <c r="E21" s="227"/>
      <c r="F21" s="229"/>
      <c r="G21" s="229"/>
      <c r="H21" s="121"/>
      <c r="I21" s="121"/>
      <c r="J21" s="51"/>
      <c r="K21" s="38"/>
      <c r="L21" s="51"/>
      <c r="M21" s="38"/>
      <c r="N21" s="51"/>
      <c r="O21" s="38"/>
      <c r="P21" s="51"/>
      <c r="Q21" s="5"/>
      <c r="R21" s="120">
        <f t="shared" si="0"/>
        <v>0</v>
      </c>
      <c r="S21" s="120">
        <f t="shared" si="0"/>
        <v>0</v>
      </c>
      <c r="T21" s="120">
        <f>S21-R21</f>
        <v>0</v>
      </c>
      <c r="U21" s="25"/>
      <c r="V21" s="5"/>
      <c r="W21" s="5"/>
      <c r="X21" s="5"/>
    </row>
    <row r="22" spans="1:24" s="1" customFormat="1" ht="36.75" customHeight="1" x14ac:dyDescent="0.2">
      <c r="A22" s="298" t="s">
        <v>24</v>
      </c>
      <c r="B22" s="299"/>
      <c r="C22" s="300"/>
      <c r="D22" s="18"/>
      <c r="E22" s="18">
        <f>SUM(E19:E21)</f>
        <v>100</v>
      </c>
      <c r="F22" s="19">
        <f>SEGUIMIENTO!D69</f>
        <v>2762494</v>
      </c>
      <c r="G22" s="19">
        <f>SEGUIMIENTO!E69</f>
        <v>2102435</v>
      </c>
      <c r="H22" s="18">
        <f t="shared" ref="H22:Q22" si="1">SUM(H19:H21)</f>
        <v>6</v>
      </c>
      <c r="I22" s="18">
        <f t="shared" si="1"/>
        <v>3</v>
      </c>
      <c r="J22" s="18">
        <f t="shared" si="1"/>
        <v>2</v>
      </c>
      <c r="K22" s="230">
        <f t="shared" si="1"/>
        <v>1</v>
      </c>
      <c r="L22" s="18">
        <f t="shared" si="1"/>
        <v>2</v>
      </c>
      <c r="M22" s="18">
        <f t="shared" si="1"/>
        <v>2</v>
      </c>
      <c r="N22" s="18">
        <f t="shared" si="1"/>
        <v>2</v>
      </c>
      <c r="O22" s="18">
        <f t="shared" si="1"/>
        <v>0</v>
      </c>
      <c r="P22" s="18">
        <f t="shared" si="1"/>
        <v>0</v>
      </c>
      <c r="Q22" s="18">
        <f t="shared" si="1"/>
        <v>0</v>
      </c>
      <c r="R22" s="121">
        <f t="shared" si="0"/>
        <v>6</v>
      </c>
      <c r="S22" s="121">
        <f t="shared" si="0"/>
        <v>3</v>
      </c>
      <c r="T22" s="121">
        <f>S22-R22</f>
        <v>-3</v>
      </c>
      <c r="U22" s="231"/>
      <c r="V22" s="5">
        <f>K22/J22*100</f>
        <v>50</v>
      </c>
      <c r="W22" s="5">
        <f>G22/F22*100</f>
        <v>76.106409642880664</v>
      </c>
      <c r="X22" s="5">
        <f>V22/W22*100</f>
        <v>65.697488864102823</v>
      </c>
    </row>
    <row r="23" spans="1:24" s="6" customFormat="1" ht="14.25" customHeight="1" x14ac:dyDescent="0.2">
      <c r="F23" s="10"/>
    </row>
    <row r="24" spans="1:24" s="6" customFormat="1" ht="14.25" customHeight="1" x14ac:dyDescent="0.2">
      <c r="B24" s="11" t="s">
        <v>25</v>
      </c>
      <c r="F24" s="10"/>
      <c r="H24" s="6" t="s">
        <v>26</v>
      </c>
    </row>
    <row r="28" spans="1:24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50"/>
      <c r="S28" s="50"/>
      <c r="T28" s="317"/>
      <c r="U28" s="317"/>
      <c r="V28" s="6"/>
    </row>
    <row r="29" spans="1:24" x14ac:dyDescent="0.2">
      <c r="A29" s="289" t="s">
        <v>57</v>
      </c>
      <c r="B29" s="289"/>
      <c r="C29" s="289"/>
      <c r="D29" s="6"/>
      <c r="E29" s="6"/>
      <c r="F29" s="6"/>
      <c r="G29" s="6"/>
      <c r="H29" s="287" t="s">
        <v>286</v>
      </c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</row>
    <row r="30" spans="1:24" x14ac:dyDescent="0.2">
      <c r="A30" s="287" t="s">
        <v>56</v>
      </c>
      <c r="B30" s="287"/>
      <c r="C30" s="287"/>
      <c r="D30" s="6"/>
      <c r="E30" s="6"/>
      <c r="F30" s="6"/>
      <c r="G30" s="6"/>
      <c r="H30" s="287" t="s">
        <v>116</v>
      </c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</row>
  </sheetData>
  <sheetProtection sheet="1" objects="1" scenarios="1"/>
  <mergeCells count="30">
    <mergeCell ref="A6:W6"/>
    <mergeCell ref="A1:X1"/>
    <mergeCell ref="A2:X2"/>
    <mergeCell ref="A3:X3"/>
    <mergeCell ref="A4:X4"/>
    <mergeCell ref="A5:X5"/>
    <mergeCell ref="B19:C19"/>
    <mergeCell ref="A14:W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A30:C30"/>
    <mergeCell ref="H30:V30"/>
    <mergeCell ref="B20:C20"/>
    <mergeCell ref="B21:C21"/>
    <mergeCell ref="A22:C22"/>
    <mergeCell ref="T28:U28"/>
    <mergeCell ref="A29:C29"/>
    <mergeCell ref="H29:V29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topLeftCell="A8" workbookViewId="0">
      <selection activeCell="F23" sqref="F23:M23"/>
    </sheetView>
  </sheetViews>
  <sheetFormatPr baseColWidth="10" defaultRowHeight="12.75" x14ac:dyDescent="0.2"/>
  <cols>
    <col min="1" max="1" width="10.7109375" style="36" customWidth="1"/>
    <col min="2" max="2" width="12" style="36" customWidth="1"/>
    <col min="3" max="3" width="25.42578125" style="36" customWidth="1"/>
    <col min="4" max="5" width="11.42578125" style="36"/>
    <col min="6" max="6" width="11.85546875" style="36" customWidth="1"/>
    <col min="7" max="7" width="12.42578125" style="36" customWidth="1"/>
    <col min="8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5.7109375" style="36" customWidth="1"/>
    <col min="22" max="24" width="8.85546875" style="36" customWidth="1"/>
    <col min="25" max="16384" width="11.42578125" style="36"/>
  </cols>
  <sheetData>
    <row r="1" spans="1:24" ht="13.5" customHeight="1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09"/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</row>
    <row r="8" spans="1:24" x14ac:dyDescent="0.2">
      <c r="A8" s="144" t="s">
        <v>461</v>
      </c>
      <c r="B8" s="145">
        <v>311</v>
      </c>
      <c r="C8" s="146" t="s">
        <v>812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10</v>
      </c>
      <c r="C9" s="146" t="s">
        <v>813</v>
      </c>
      <c r="D9" s="156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144" t="s">
        <v>464</v>
      </c>
      <c r="B10" s="145">
        <v>2</v>
      </c>
      <c r="C10" s="146" t="s">
        <v>821</v>
      </c>
      <c r="D10" s="156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144" t="s">
        <v>6</v>
      </c>
      <c r="B11" s="148">
        <v>32</v>
      </c>
      <c r="C11" s="146" t="s">
        <v>814</v>
      </c>
      <c r="D11" s="156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44" t="s">
        <v>450</v>
      </c>
      <c r="B12" s="145">
        <v>7</v>
      </c>
      <c r="C12" s="146" t="s">
        <v>822</v>
      </c>
      <c r="D12" s="156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T13" s="6"/>
      <c r="U13" s="46"/>
    </row>
    <row r="14" spans="1:24" x14ac:dyDescent="0.2">
      <c r="A14" s="375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</row>
    <row r="15" spans="1:24" ht="25.5" customHeight="1" x14ac:dyDescent="0.2">
      <c r="A15" s="376" t="s">
        <v>823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5" customHeight="1" x14ac:dyDescent="0.2">
      <c r="A19" s="51">
        <v>1</v>
      </c>
      <c r="B19" s="413" t="s">
        <v>824</v>
      </c>
      <c r="C19" s="414"/>
      <c r="D19" s="227" t="s">
        <v>143</v>
      </c>
      <c r="E19" s="227">
        <v>30</v>
      </c>
      <c r="F19" s="17">
        <f>$F$23*E19/100</f>
        <v>42646.5</v>
      </c>
      <c r="G19" s="17">
        <f>$G$23*E19/100</f>
        <v>33471.599999999999</v>
      </c>
      <c r="H19" s="203">
        <f t="shared" ref="H19:I21" si="0">J19+L19+N19+P19</f>
        <v>2</v>
      </c>
      <c r="I19" s="203">
        <f t="shared" si="0"/>
        <v>2</v>
      </c>
      <c r="J19" s="51">
        <v>0</v>
      </c>
      <c r="K19" s="38">
        <v>1</v>
      </c>
      <c r="L19" s="51">
        <v>1</v>
      </c>
      <c r="M19" s="38">
        <v>1</v>
      </c>
      <c r="N19" s="51">
        <v>1</v>
      </c>
      <c r="O19" s="38"/>
      <c r="P19" s="51"/>
      <c r="Q19" s="5"/>
      <c r="R19" s="120">
        <f t="shared" ref="R19:S21" si="1">J19+L19+N19+P19</f>
        <v>2</v>
      </c>
      <c r="S19" s="120">
        <f t="shared" si="1"/>
        <v>2</v>
      </c>
      <c r="T19" s="120">
        <f>S19-R19</f>
        <v>0</v>
      </c>
      <c r="U19" s="22"/>
      <c r="V19" s="5">
        <f>O19/N19*100</f>
        <v>0</v>
      </c>
      <c r="W19" s="5">
        <f>G19/F19*100</f>
        <v>78.486159473813785</v>
      </c>
      <c r="X19" s="5">
        <f>V19/W19*100</f>
        <v>0</v>
      </c>
    </row>
    <row r="20" spans="1:24" ht="45" customHeight="1" x14ac:dyDescent="0.2">
      <c r="A20" s="51">
        <v>2</v>
      </c>
      <c r="B20" s="413" t="s">
        <v>825</v>
      </c>
      <c r="C20" s="414"/>
      <c r="D20" s="227" t="s">
        <v>111</v>
      </c>
      <c r="E20" s="227">
        <v>20</v>
      </c>
      <c r="F20" s="17">
        <f>$F$23*E20/100</f>
        <v>28431</v>
      </c>
      <c r="G20" s="17">
        <f>$G$23*E20/100</f>
        <v>22314.400000000001</v>
      </c>
      <c r="H20" s="203">
        <f t="shared" si="0"/>
        <v>1</v>
      </c>
      <c r="I20" s="203">
        <f t="shared" si="0"/>
        <v>1</v>
      </c>
      <c r="J20" s="51">
        <v>0</v>
      </c>
      <c r="K20" s="38">
        <v>0</v>
      </c>
      <c r="L20" s="51">
        <v>1</v>
      </c>
      <c r="M20" s="38">
        <v>1</v>
      </c>
      <c r="N20" s="51">
        <v>0</v>
      </c>
      <c r="O20" s="38"/>
      <c r="P20" s="51"/>
      <c r="Q20" s="5"/>
      <c r="R20" s="120">
        <f t="shared" si="1"/>
        <v>1</v>
      </c>
      <c r="S20" s="120">
        <f t="shared" si="1"/>
        <v>1</v>
      </c>
      <c r="T20" s="120">
        <f>S20-R20</f>
        <v>0</v>
      </c>
      <c r="U20" s="25"/>
      <c r="V20" s="5" t="e">
        <f>O20/N20*100</f>
        <v>#DIV/0!</v>
      </c>
      <c r="W20" s="5">
        <f>G20/F20*100</f>
        <v>78.4861594738138</v>
      </c>
      <c r="X20" s="5" t="e">
        <f>V20/W20*100</f>
        <v>#DIV/0!</v>
      </c>
    </row>
    <row r="21" spans="1:24" ht="45" customHeight="1" x14ac:dyDescent="0.2">
      <c r="A21" s="51">
        <v>3</v>
      </c>
      <c r="B21" s="413" t="s">
        <v>826</v>
      </c>
      <c r="C21" s="414"/>
      <c r="D21" s="227" t="s">
        <v>504</v>
      </c>
      <c r="E21" s="227">
        <v>50</v>
      </c>
      <c r="F21" s="17">
        <f>$F$23*E21/100</f>
        <v>71077.5</v>
      </c>
      <c r="G21" s="17">
        <f>$G$23*E21/100</f>
        <v>55786</v>
      </c>
      <c r="H21" s="203">
        <f t="shared" si="0"/>
        <v>3</v>
      </c>
      <c r="I21" s="203">
        <f t="shared" si="0"/>
        <v>2</v>
      </c>
      <c r="J21" s="51">
        <v>1</v>
      </c>
      <c r="K21" s="38">
        <v>1</v>
      </c>
      <c r="L21" s="51">
        <v>1</v>
      </c>
      <c r="M21" s="38">
        <v>1</v>
      </c>
      <c r="N21" s="51">
        <v>1</v>
      </c>
      <c r="O21" s="38"/>
      <c r="P21" s="51"/>
      <c r="Q21" s="5"/>
      <c r="R21" s="120">
        <f t="shared" si="1"/>
        <v>3</v>
      </c>
      <c r="S21" s="120">
        <f t="shared" si="1"/>
        <v>2</v>
      </c>
      <c r="T21" s="120">
        <f>S21-R21</f>
        <v>-1</v>
      </c>
      <c r="U21" s="25"/>
      <c r="V21" s="5">
        <f>O21/N21*100</f>
        <v>0</v>
      </c>
      <c r="W21" s="5">
        <f>G21/F21*100</f>
        <v>78.4861594738138</v>
      </c>
      <c r="X21" s="5">
        <f>V21/W21*100</f>
        <v>0</v>
      </c>
    </row>
    <row r="22" spans="1:24" ht="45" customHeight="1" x14ac:dyDescent="0.2">
      <c r="A22" s="51"/>
      <c r="B22" s="413"/>
      <c r="C22" s="414"/>
      <c r="D22" s="227"/>
      <c r="E22" s="227"/>
      <c r="F22" s="232"/>
      <c r="G22" s="230"/>
      <c r="H22" s="203"/>
      <c r="I22" s="38"/>
      <c r="J22" s="51"/>
      <c r="K22" s="38"/>
      <c r="L22" s="51"/>
      <c r="M22" s="38"/>
      <c r="N22" s="51"/>
      <c r="O22" s="38"/>
      <c r="P22" s="51"/>
      <c r="Q22" s="5"/>
      <c r="R22" s="120"/>
      <c r="S22" s="120"/>
      <c r="T22" s="120"/>
      <c r="U22" s="61"/>
      <c r="V22" s="5"/>
      <c r="W22" s="5"/>
      <c r="X22" s="5"/>
    </row>
    <row r="23" spans="1:24" s="1" customFormat="1" ht="36.75" customHeight="1" x14ac:dyDescent="0.2">
      <c r="A23" s="417" t="s">
        <v>24</v>
      </c>
      <c r="B23" s="418"/>
      <c r="C23" s="419"/>
      <c r="D23" s="227"/>
      <c r="E23" s="227">
        <f>SUM(E19:E22)</f>
        <v>100</v>
      </c>
      <c r="F23" s="233">
        <f>SEGUIMIENTO!D70</f>
        <v>142155</v>
      </c>
      <c r="G23" s="233">
        <f>SEGUIMIENTO!E70</f>
        <v>111572</v>
      </c>
      <c r="H23" s="233">
        <f>SEGUIMIENTO!F70</f>
        <v>0</v>
      </c>
      <c r="I23" s="233">
        <f>SEGUIMIENTO!G70</f>
        <v>0</v>
      </c>
      <c r="J23" s="233">
        <f>SEGUIMIENTO!H70</f>
        <v>0</v>
      </c>
      <c r="K23" s="233">
        <f>SEGUIMIENTO!I70</f>
        <v>0</v>
      </c>
      <c r="L23" s="233">
        <f>SEGUIMIENTO!J70</f>
        <v>0</v>
      </c>
      <c r="M23" s="233">
        <f>SEGUIMIENTO!K70</f>
        <v>0</v>
      </c>
      <c r="N23" s="227">
        <f>SUM(N19:N22)</f>
        <v>2</v>
      </c>
      <c r="O23" s="227">
        <f>SUM(O19:O22)</f>
        <v>0</v>
      </c>
      <c r="P23" s="227">
        <f>SUM(P19:P22)</f>
        <v>0</v>
      </c>
      <c r="Q23" s="18">
        <f>SUM(Q19:Q22)</f>
        <v>0</v>
      </c>
      <c r="R23" s="121">
        <f>J23+L23+N23+P23</f>
        <v>2</v>
      </c>
      <c r="S23" s="121">
        <f>K23+M23+O23+Q23</f>
        <v>0</v>
      </c>
      <c r="T23" s="121">
        <f>S23-R23</f>
        <v>-2</v>
      </c>
      <c r="U23" s="61"/>
      <c r="V23" s="5">
        <f>O23/N23*100</f>
        <v>0</v>
      </c>
      <c r="W23" s="5">
        <f>G23/F23*100</f>
        <v>78.4861594738138</v>
      </c>
      <c r="X23" s="5">
        <f>V23/W23*100</f>
        <v>0</v>
      </c>
    </row>
    <row r="24" spans="1:24" s="6" customFormat="1" ht="14.25" customHeight="1" x14ac:dyDescent="0.2">
      <c r="F24" s="10"/>
    </row>
    <row r="25" spans="1:24" s="6" customFormat="1" ht="14.25" customHeight="1" x14ac:dyDescent="0.2">
      <c r="B25" s="11" t="s">
        <v>25</v>
      </c>
      <c r="F25" s="10"/>
      <c r="H25" s="6" t="s">
        <v>26</v>
      </c>
    </row>
    <row r="26" spans="1:24" x14ac:dyDescent="0.2">
      <c r="J26" s="95"/>
      <c r="K26" s="95"/>
      <c r="L26" s="95"/>
      <c r="M26" s="95"/>
      <c r="N26" s="95"/>
      <c r="O26" s="95"/>
      <c r="P26" s="95"/>
    </row>
    <row r="27" spans="1:24" x14ac:dyDescent="0.2">
      <c r="J27" s="95"/>
      <c r="K27" s="95"/>
      <c r="L27" s="95"/>
      <c r="M27" s="95"/>
      <c r="N27" s="95"/>
      <c r="O27" s="95"/>
      <c r="P27" s="95"/>
    </row>
    <row r="28" spans="1:24" x14ac:dyDescent="0.2">
      <c r="J28" s="95"/>
      <c r="K28" s="95"/>
      <c r="L28" s="95"/>
      <c r="M28" s="95"/>
      <c r="N28" s="95"/>
      <c r="O28" s="95"/>
      <c r="P28" s="95"/>
    </row>
    <row r="29" spans="1:24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50"/>
      <c r="S29" s="50"/>
      <c r="T29" s="317"/>
      <c r="U29" s="317"/>
      <c r="V29" s="6"/>
    </row>
    <row r="30" spans="1:24" x14ac:dyDescent="0.2">
      <c r="A30" s="289" t="s">
        <v>827</v>
      </c>
      <c r="B30" s="289"/>
      <c r="C30" s="289"/>
      <c r="D30" s="6"/>
      <c r="E30" s="6"/>
      <c r="F30" s="6"/>
      <c r="G30" s="6"/>
      <c r="H30" s="287" t="s">
        <v>358</v>
      </c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</row>
    <row r="31" spans="1:24" x14ac:dyDescent="0.2">
      <c r="A31" s="287" t="s">
        <v>56</v>
      </c>
      <c r="B31" s="287"/>
      <c r="C31" s="287"/>
      <c r="D31" s="6"/>
      <c r="E31" s="6"/>
      <c r="F31" s="6"/>
      <c r="G31" s="6"/>
      <c r="H31" s="287" t="s">
        <v>116</v>
      </c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</row>
    <row r="32" spans="1:24" x14ac:dyDescent="0.2">
      <c r="J32" s="95"/>
      <c r="K32" s="95"/>
      <c r="L32" s="95"/>
      <c r="M32" s="95"/>
      <c r="N32" s="95"/>
      <c r="O32" s="95"/>
      <c r="P32" s="95"/>
    </row>
    <row r="33" spans="10:16" x14ac:dyDescent="0.2">
      <c r="J33" s="95"/>
      <c r="K33" s="95"/>
      <c r="L33" s="95"/>
      <c r="M33" s="95"/>
      <c r="N33" s="95"/>
      <c r="O33" s="95"/>
      <c r="P33" s="95"/>
    </row>
    <row r="34" spans="10:16" x14ac:dyDescent="0.2">
      <c r="J34" s="95"/>
      <c r="K34" s="95"/>
      <c r="L34" s="95"/>
      <c r="M34" s="95"/>
      <c r="N34" s="95"/>
      <c r="O34" s="95"/>
      <c r="P34" s="95"/>
    </row>
    <row r="35" spans="10:16" x14ac:dyDescent="0.2">
      <c r="J35" s="95"/>
      <c r="K35" s="95"/>
      <c r="L35" s="95"/>
      <c r="M35" s="95"/>
      <c r="N35" s="95"/>
      <c r="O35" s="95"/>
      <c r="P35" s="95"/>
    </row>
    <row r="36" spans="10:16" x14ac:dyDescent="0.2">
      <c r="J36" s="95"/>
      <c r="K36" s="95"/>
      <c r="L36" s="95"/>
      <c r="M36" s="95"/>
      <c r="N36" s="95"/>
      <c r="O36" s="95"/>
      <c r="P36" s="95"/>
    </row>
    <row r="37" spans="10:16" x14ac:dyDescent="0.2">
      <c r="J37" s="95"/>
      <c r="K37" s="95"/>
      <c r="L37" s="95"/>
      <c r="M37" s="95"/>
      <c r="N37" s="95"/>
      <c r="O37" s="95"/>
      <c r="P37" s="95"/>
    </row>
    <row r="38" spans="10:16" x14ac:dyDescent="0.2">
      <c r="J38" s="95"/>
      <c r="K38" s="95"/>
      <c r="L38" s="95"/>
      <c r="M38" s="95"/>
      <c r="N38" s="95"/>
      <c r="O38" s="95"/>
      <c r="P38" s="95"/>
    </row>
    <row r="39" spans="10:16" x14ac:dyDescent="0.2">
      <c r="J39" s="95"/>
      <c r="K39" s="95"/>
      <c r="L39" s="95"/>
      <c r="M39" s="95"/>
      <c r="N39" s="95"/>
      <c r="O39" s="95"/>
      <c r="P39" s="95"/>
    </row>
    <row r="40" spans="10:16" x14ac:dyDescent="0.2">
      <c r="J40" s="95"/>
      <c r="K40" s="95"/>
      <c r="L40" s="95"/>
      <c r="M40" s="95"/>
      <c r="N40" s="95"/>
      <c r="O40" s="95"/>
      <c r="P40" s="95"/>
    </row>
    <row r="41" spans="10:16" x14ac:dyDescent="0.2">
      <c r="J41" s="95"/>
      <c r="K41" s="95"/>
      <c r="L41" s="95"/>
      <c r="M41" s="95"/>
      <c r="N41" s="95"/>
      <c r="O41" s="95"/>
      <c r="P41" s="95"/>
    </row>
    <row r="42" spans="10:16" x14ac:dyDescent="0.2">
      <c r="J42" s="95"/>
      <c r="K42" s="95"/>
      <c r="L42" s="95"/>
      <c r="M42" s="95"/>
      <c r="N42" s="95"/>
      <c r="O42" s="95"/>
      <c r="P42" s="95"/>
    </row>
    <row r="43" spans="10:16" x14ac:dyDescent="0.2">
      <c r="J43" s="95"/>
      <c r="K43" s="95"/>
      <c r="L43" s="95"/>
      <c r="M43" s="95"/>
      <c r="N43" s="95"/>
      <c r="O43" s="95"/>
      <c r="P43" s="95"/>
    </row>
    <row r="44" spans="10:16" x14ac:dyDescent="0.2">
      <c r="J44" s="95"/>
      <c r="K44" s="95"/>
      <c r="L44" s="95"/>
      <c r="M44" s="95"/>
      <c r="N44" s="95"/>
      <c r="O44" s="95"/>
      <c r="P44" s="95"/>
    </row>
    <row r="45" spans="10:16" x14ac:dyDescent="0.2">
      <c r="J45" s="95"/>
      <c r="K45" s="95"/>
      <c r="L45" s="95"/>
      <c r="M45" s="95"/>
      <c r="N45" s="95"/>
      <c r="O45" s="95"/>
      <c r="P45" s="95"/>
    </row>
    <row r="46" spans="10:16" x14ac:dyDescent="0.2">
      <c r="J46" s="95"/>
      <c r="K46" s="95"/>
      <c r="L46" s="95"/>
      <c r="M46" s="95"/>
      <c r="N46" s="95"/>
      <c r="O46" s="95"/>
      <c r="P46" s="95"/>
    </row>
    <row r="47" spans="10:16" x14ac:dyDescent="0.2">
      <c r="J47" s="95"/>
      <c r="K47" s="95"/>
      <c r="L47" s="95"/>
      <c r="M47" s="95"/>
      <c r="N47" s="95"/>
      <c r="O47" s="95"/>
      <c r="P47" s="95"/>
    </row>
    <row r="48" spans="10:16" x14ac:dyDescent="0.2">
      <c r="J48" s="95"/>
      <c r="K48" s="95"/>
      <c r="L48" s="95"/>
      <c r="M48" s="95"/>
      <c r="N48" s="95"/>
      <c r="O48" s="95"/>
      <c r="P48" s="95"/>
    </row>
    <row r="49" spans="10:16" x14ac:dyDescent="0.2">
      <c r="J49" s="95"/>
      <c r="K49" s="95"/>
      <c r="L49" s="95"/>
      <c r="M49" s="95"/>
      <c r="N49" s="95"/>
      <c r="O49" s="95"/>
      <c r="P49" s="95"/>
    </row>
    <row r="50" spans="10:16" x14ac:dyDescent="0.2">
      <c r="J50" s="95"/>
      <c r="K50" s="95"/>
      <c r="L50" s="95"/>
      <c r="M50" s="95"/>
      <c r="N50" s="95"/>
      <c r="O50" s="95"/>
      <c r="P50" s="95"/>
    </row>
    <row r="51" spans="10:16" x14ac:dyDescent="0.2">
      <c r="J51" s="95"/>
      <c r="K51" s="95"/>
      <c r="L51" s="95"/>
      <c r="M51" s="95"/>
      <c r="N51" s="95"/>
      <c r="O51" s="95"/>
      <c r="P51" s="95"/>
    </row>
    <row r="52" spans="10:16" x14ac:dyDescent="0.2">
      <c r="J52" s="95"/>
      <c r="K52" s="95"/>
      <c r="L52" s="95"/>
      <c r="M52" s="95"/>
      <c r="N52" s="95"/>
      <c r="O52" s="95"/>
      <c r="P52" s="95"/>
    </row>
    <row r="53" spans="10:16" x14ac:dyDescent="0.2">
      <c r="J53" s="95"/>
      <c r="K53" s="95"/>
      <c r="L53" s="95"/>
      <c r="M53" s="95"/>
      <c r="N53" s="95"/>
      <c r="O53" s="95"/>
      <c r="P53" s="95"/>
    </row>
    <row r="54" spans="10:16" x14ac:dyDescent="0.2">
      <c r="J54" s="95"/>
      <c r="K54" s="95"/>
      <c r="L54" s="95"/>
      <c r="M54" s="95"/>
      <c r="N54" s="95"/>
      <c r="O54" s="95"/>
      <c r="P54" s="95"/>
    </row>
    <row r="55" spans="10:16" x14ac:dyDescent="0.2">
      <c r="J55" s="95"/>
      <c r="K55" s="95"/>
      <c r="L55" s="95"/>
      <c r="M55" s="95"/>
      <c r="N55" s="95"/>
      <c r="O55" s="95"/>
      <c r="P55" s="95"/>
    </row>
    <row r="56" spans="10:16" x14ac:dyDescent="0.2">
      <c r="J56" s="95"/>
      <c r="K56" s="95"/>
      <c r="L56" s="95"/>
      <c r="M56" s="95"/>
      <c r="N56" s="95"/>
      <c r="O56" s="95"/>
      <c r="P56" s="95"/>
    </row>
    <row r="57" spans="10:16" x14ac:dyDescent="0.2">
      <c r="J57" s="95"/>
      <c r="K57" s="95"/>
      <c r="L57" s="95"/>
      <c r="M57" s="95"/>
      <c r="N57" s="95"/>
      <c r="O57" s="95"/>
      <c r="P57" s="95"/>
    </row>
    <row r="58" spans="10:16" x14ac:dyDescent="0.2">
      <c r="J58" s="95"/>
      <c r="K58" s="95"/>
      <c r="L58" s="95"/>
      <c r="M58" s="95"/>
      <c r="N58" s="95"/>
      <c r="O58" s="95"/>
      <c r="P58" s="95"/>
    </row>
    <row r="59" spans="10:16" x14ac:dyDescent="0.2">
      <c r="J59" s="95"/>
      <c r="K59" s="95"/>
      <c r="L59" s="95"/>
      <c r="M59" s="95"/>
      <c r="N59" s="95"/>
      <c r="O59" s="95"/>
      <c r="P59" s="95"/>
    </row>
    <row r="60" spans="10:16" x14ac:dyDescent="0.2">
      <c r="J60" s="95"/>
      <c r="K60" s="95"/>
      <c r="L60" s="95"/>
      <c r="M60" s="95"/>
      <c r="N60" s="95"/>
      <c r="O60" s="95"/>
      <c r="P60" s="95"/>
    </row>
    <row r="61" spans="10:16" x14ac:dyDescent="0.2">
      <c r="J61" s="95"/>
      <c r="K61" s="95"/>
      <c r="L61" s="95"/>
      <c r="M61" s="95"/>
      <c r="N61" s="95"/>
      <c r="O61" s="95"/>
      <c r="P61" s="95"/>
    </row>
    <row r="62" spans="10:16" x14ac:dyDescent="0.2">
      <c r="J62" s="95"/>
      <c r="K62" s="95"/>
      <c r="L62" s="95"/>
      <c r="M62" s="95"/>
      <c r="N62" s="95"/>
      <c r="O62" s="95"/>
      <c r="P62" s="95"/>
    </row>
    <row r="63" spans="10:16" x14ac:dyDescent="0.2">
      <c r="J63" s="95"/>
      <c r="K63" s="95"/>
      <c r="L63" s="95"/>
      <c r="M63" s="95"/>
      <c r="N63" s="95"/>
      <c r="O63" s="95"/>
      <c r="P63" s="95"/>
    </row>
  </sheetData>
  <sheetProtection sheet="1" objects="1" scenarios="1"/>
  <mergeCells count="32">
    <mergeCell ref="A6:X6"/>
    <mergeCell ref="A1:X1"/>
    <mergeCell ref="A2:X2"/>
    <mergeCell ref="A3:X3"/>
    <mergeCell ref="A4:X4"/>
    <mergeCell ref="A5:X5"/>
    <mergeCell ref="B18:C18"/>
    <mergeCell ref="A7:X7"/>
    <mergeCell ref="A14:U14"/>
    <mergeCell ref="A15:U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A30:C30"/>
    <mergeCell ref="H30:V30"/>
    <mergeCell ref="A31:C31"/>
    <mergeCell ref="H31:V31"/>
    <mergeCell ref="B19:C19"/>
    <mergeCell ref="B20:C20"/>
    <mergeCell ref="B21:C21"/>
    <mergeCell ref="B22:C22"/>
    <mergeCell ref="A23:C23"/>
    <mergeCell ref="T29:U29"/>
  </mergeCells>
  <printOptions horizontalCentered="1"/>
  <pageMargins left="0.11811023622047245" right="0.11811023622047245" top="0.35433070866141736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opLeftCell="A14" workbookViewId="0">
      <selection activeCell="F25" sqref="F25:G25"/>
    </sheetView>
  </sheetViews>
  <sheetFormatPr baseColWidth="10" defaultRowHeight="12.75" x14ac:dyDescent="0.2"/>
  <cols>
    <col min="1" max="1" width="11" style="36" customWidth="1"/>
    <col min="2" max="2" width="7.85546875" style="36" customWidth="1"/>
    <col min="3" max="3" width="31.28515625" style="36" customWidth="1"/>
    <col min="4" max="4" width="11.42578125" style="36"/>
    <col min="5" max="5" width="10.85546875" style="36" customWidth="1"/>
    <col min="6" max="6" width="12.42578125" style="36" customWidth="1"/>
    <col min="7" max="7" width="10.85546875" style="36" customWidth="1"/>
    <col min="8" max="13" width="9.28515625" style="36" hidden="1" customWidth="1"/>
    <col min="14" max="14" width="10.7109375" style="36" customWidth="1"/>
    <col min="15" max="15" width="9.28515625" style="36" customWidth="1"/>
    <col min="16" max="17" width="9.28515625" style="36" hidden="1" customWidth="1"/>
    <col min="18" max="20" width="9.28515625" style="36" customWidth="1"/>
    <col min="21" max="21" width="19.710937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311</v>
      </c>
      <c r="C8" s="146" t="s">
        <v>812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10</v>
      </c>
      <c r="C9" s="146" t="s">
        <v>813</v>
      </c>
      <c r="D9" s="156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144" t="s">
        <v>464</v>
      </c>
      <c r="B10" s="145">
        <v>2</v>
      </c>
      <c r="C10" s="146" t="s">
        <v>821</v>
      </c>
      <c r="D10" s="156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144" t="s">
        <v>6</v>
      </c>
      <c r="B11" s="148">
        <v>32</v>
      </c>
      <c r="C11" s="146" t="s">
        <v>828</v>
      </c>
      <c r="D11" s="156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44" t="s">
        <v>450</v>
      </c>
      <c r="B12" s="145">
        <v>8</v>
      </c>
      <c r="C12" s="146" t="s">
        <v>829</v>
      </c>
      <c r="D12" s="156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T13" s="6"/>
      <c r="U13" s="46"/>
    </row>
    <row r="14" spans="1:24" x14ac:dyDescent="0.2">
      <c r="A14" s="375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</row>
    <row r="15" spans="1:24" ht="25.5" customHeight="1" x14ac:dyDescent="0.2">
      <c r="A15" s="376" t="s">
        <v>830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69.599999999999994" customHeight="1" x14ac:dyDescent="0.2">
      <c r="A19" s="51">
        <v>1</v>
      </c>
      <c r="B19" s="413" t="s">
        <v>831</v>
      </c>
      <c r="C19" s="414"/>
      <c r="D19" s="227" t="s">
        <v>335</v>
      </c>
      <c r="E19" s="227">
        <v>35</v>
      </c>
      <c r="F19" s="232">
        <f t="shared" ref="F19:F24" si="0">$F$26*E19/100</f>
        <v>82357.45</v>
      </c>
      <c r="G19" s="232">
        <f t="shared" ref="G19:G24" si="1">$G$26*E19/100</f>
        <v>76132.7</v>
      </c>
      <c r="H19" s="203">
        <f t="shared" ref="H19:I25" si="2">J19+L19+N19+P19</f>
        <v>18</v>
      </c>
      <c r="I19" s="203">
        <f t="shared" si="2"/>
        <v>16</v>
      </c>
      <c r="J19" s="51">
        <v>6</v>
      </c>
      <c r="K19" s="38">
        <v>4</v>
      </c>
      <c r="L19" s="51">
        <v>6</v>
      </c>
      <c r="M19" s="38">
        <v>12</v>
      </c>
      <c r="N19" s="51">
        <v>6</v>
      </c>
      <c r="O19" s="38"/>
      <c r="P19" s="51"/>
      <c r="Q19" s="5"/>
      <c r="R19" s="120">
        <f t="shared" ref="R19:S26" si="3">J19+L19+N19+P19</f>
        <v>18</v>
      </c>
      <c r="S19" s="120">
        <f t="shared" si="3"/>
        <v>16</v>
      </c>
      <c r="T19" s="120">
        <f>S19-R19</f>
        <v>-2</v>
      </c>
      <c r="U19" s="235"/>
      <c r="V19" s="5">
        <f>O19/N19*100</f>
        <v>0</v>
      </c>
      <c r="W19" s="5">
        <f>G19/F19*100</f>
        <v>92.441788812062541</v>
      </c>
      <c r="X19" s="5">
        <f>V19/W19*100</f>
        <v>0</v>
      </c>
    </row>
    <row r="20" spans="1:24" ht="45" customHeight="1" x14ac:dyDescent="0.2">
      <c r="A20" s="51">
        <v>2</v>
      </c>
      <c r="B20" s="413" t="s">
        <v>832</v>
      </c>
      <c r="C20" s="414"/>
      <c r="D20" s="236" t="s">
        <v>818</v>
      </c>
      <c r="E20" s="236">
        <v>15</v>
      </c>
      <c r="F20" s="232">
        <f t="shared" si="0"/>
        <v>35296.050000000003</v>
      </c>
      <c r="G20" s="232">
        <f t="shared" si="1"/>
        <v>32628.3</v>
      </c>
      <c r="H20" s="203">
        <f t="shared" si="2"/>
        <v>3</v>
      </c>
      <c r="I20" s="203">
        <f t="shared" si="2"/>
        <v>2</v>
      </c>
      <c r="J20" s="51">
        <v>1</v>
      </c>
      <c r="K20" s="38">
        <v>1</v>
      </c>
      <c r="L20" s="51">
        <v>1</v>
      </c>
      <c r="M20" s="38">
        <v>1</v>
      </c>
      <c r="N20" s="51">
        <v>1</v>
      </c>
      <c r="O20" s="38"/>
      <c r="P20" s="51"/>
      <c r="Q20" s="5"/>
      <c r="R20" s="120">
        <f t="shared" si="3"/>
        <v>3</v>
      </c>
      <c r="S20" s="120">
        <f t="shared" si="3"/>
        <v>2</v>
      </c>
      <c r="T20" s="120">
        <f t="shared" ref="T20:T26" si="4">S20-R20</f>
        <v>-1</v>
      </c>
      <c r="U20" s="235"/>
      <c r="V20" s="5">
        <f t="shared" ref="V20:V26" si="5">O20/N20*100</f>
        <v>0</v>
      </c>
      <c r="W20" s="5">
        <f t="shared" ref="W20:W26" si="6">G20/F20*100</f>
        <v>92.441788812062526</v>
      </c>
      <c r="X20" s="5">
        <f t="shared" ref="X20:X26" si="7">V20/W20*100</f>
        <v>0</v>
      </c>
    </row>
    <row r="21" spans="1:24" ht="60" customHeight="1" x14ac:dyDescent="0.2">
      <c r="A21" s="51">
        <v>3</v>
      </c>
      <c r="B21" s="413" t="s">
        <v>833</v>
      </c>
      <c r="C21" s="414"/>
      <c r="D21" s="227" t="s">
        <v>89</v>
      </c>
      <c r="E21" s="227">
        <v>10</v>
      </c>
      <c r="F21" s="232">
        <f t="shared" si="0"/>
        <v>23530.7</v>
      </c>
      <c r="G21" s="232">
        <f t="shared" si="1"/>
        <v>21752.2</v>
      </c>
      <c r="H21" s="203">
        <f t="shared" si="2"/>
        <v>1</v>
      </c>
      <c r="I21" s="203">
        <f t="shared" si="2"/>
        <v>5</v>
      </c>
      <c r="J21" s="51">
        <v>0</v>
      </c>
      <c r="K21" s="38">
        <v>4</v>
      </c>
      <c r="L21" s="51">
        <v>1</v>
      </c>
      <c r="M21" s="38">
        <v>1</v>
      </c>
      <c r="N21" s="51">
        <v>0</v>
      </c>
      <c r="O21" s="38"/>
      <c r="P21" s="51"/>
      <c r="Q21" s="5"/>
      <c r="R21" s="120">
        <f t="shared" si="3"/>
        <v>1</v>
      </c>
      <c r="S21" s="120">
        <f t="shared" si="3"/>
        <v>5</v>
      </c>
      <c r="T21" s="120">
        <f t="shared" si="4"/>
        <v>4</v>
      </c>
      <c r="U21" s="235"/>
      <c r="V21" s="5" t="e">
        <f t="shared" si="5"/>
        <v>#DIV/0!</v>
      </c>
      <c r="W21" s="5">
        <f t="shared" si="6"/>
        <v>92.441788812062541</v>
      </c>
      <c r="X21" s="5" t="e">
        <f t="shared" si="7"/>
        <v>#DIV/0!</v>
      </c>
    </row>
    <row r="22" spans="1:24" ht="45" customHeight="1" x14ac:dyDescent="0.2">
      <c r="A22" s="51">
        <v>4</v>
      </c>
      <c r="B22" s="413" t="s">
        <v>834</v>
      </c>
      <c r="C22" s="414"/>
      <c r="D22" s="227" t="s">
        <v>143</v>
      </c>
      <c r="E22" s="227">
        <v>15</v>
      </c>
      <c r="F22" s="232">
        <f t="shared" si="0"/>
        <v>35296.050000000003</v>
      </c>
      <c r="G22" s="232">
        <f t="shared" si="1"/>
        <v>32628.3</v>
      </c>
      <c r="H22" s="203">
        <f t="shared" si="2"/>
        <v>3</v>
      </c>
      <c r="I22" s="203">
        <f t="shared" si="2"/>
        <v>1</v>
      </c>
      <c r="J22" s="51">
        <v>1</v>
      </c>
      <c r="K22" s="38">
        <v>1</v>
      </c>
      <c r="L22" s="51">
        <v>1</v>
      </c>
      <c r="M22" s="38">
        <v>0</v>
      </c>
      <c r="N22" s="51">
        <v>1</v>
      </c>
      <c r="O22" s="38"/>
      <c r="P22" s="51"/>
      <c r="Q22" s="5"/>
      <c r="R22" s="120">
        <f t="shared" si="3"/>
        <v>3</v>
      </c>
      <c r="S22" s="120">
        <f t="shared" si="3"/>
        <v>1</v>
      </c>
      <c r="T22" s="120">
        <f t="shared" si="4"/>
        <v>-2</v>
      </c>
      <c r="U22" s="237"/>
      <c r="V22" s="5">
        <f t="shared" si="5"/>
        <v>0</v>
      </c>
      <c r="W22" s="5">
        <f t="shared" si="6"/>
        <v>92.441788812062526</v>
      </c>
      <c r="X22" s="5">
        <f t="shared" si="7"/>
        <v>0</v>
      </c>
    </row>
    <row r="23" spans="1:24" ht="45" customHeight="1" x14ac:dyDescent="0.2">
      <c r="A23" s="51">
        <v>5</v>
      </c>
      <c r="B23" s="413" t="s">
        <v>835</v>
      </c>
      <c r="C23" s="414"/>
      <c r="D23" s="227" t="s">
        <v>143</v>
      </c>
      <c r="E23" s="227">
        <v>10</v>
      </c>
      <c r="F23" s="232">
        <f t="shared" si="0"/>
        <v>23530.7</v>
      </c>
      <c r="G23" s="232">
        <f t="shared" si="1"/>
        <v>21752.2</v>
      </c>
      <c r="H23" s="203">
        <f t="shared" si="2"/>
        <v>1</v>
      </c>
      <c r="I23" s="203">
        <f t="shared" si="2"/>
        <v>0</v>
      </c>
      <c r="J23" s="51">
        <v>0</v>
      </c>
      <c r="K23" s="38">
        <v>0</v>
      </c>
      <c r="L23" s="51">
        <v>1</v>
      </c>
      <c r="M23" s="38">
        <v>0</v>
      </c>
      <c r="N23" s="51">
        <v>0</v>
      </c>
      <c r="O23" s="38"/>
      <c r="P23" s="51"/>
      <c r="Q23" s="5"/>
      <c r="R23" s="120">
        <f t="shared" si="3"/>
        <v>1</v>
      </c>
      <c r="S23" s="120">
        <f t="shared" si="3"/>
        <v>0</v>
      </c>
      <c r="T23" s="120">
        <f t="shared" si="4"/>
        <v>-1</v>
      </c>
      <c r="U23" s="237"/>
      <c r="V23" s="5" t="e">
        <f t="shared" si="5"/>
        <v>#DIV/0!</v>
      </c>
      <c r="W23" s="5">
        <f t="shared" si="6"/>
        <v>92.441788812062541</v>
      </c>
      <c r="X23" s="5" t="e">
        <f t="shared" si="7"/>
        <v>#DIV/0!</v>
      </c>
    </row>
    <row r="24" spans="1:24" ht="45" customHeight="1" x14ac:dyDescent="0.2">
      <c r="A24" s="51">
        <v>6</v>
      </c>
      <c r="B24" s="413" t="s">
        <v>836</v>
      </c>
      <c r="C24" s="414"/>
      <c r="D24" s="227" t="s">
        <v>100</v>
      </c>
      <c r="E24" s="227">
        <v>15</v>
      </c>
      <c r="F24" s="232">
        <f t="shared" si="0"/>
        <v>35296.050000000003</v>
      </c>
      <c r="G24" s="232">
        <f t="shared" si="1"/>
        <v>32628.3</v>
      </c>
      <c r="H24" s="203">
        <f t="shared" si="2"/>
        <v>3</v>
      </c>
      <c r="I24" s="203">
        <f t="shared" si="2"/>
        <v>1</v>
      </c>
      <c r="J24" s="51">
        <v>1</v>
      </c>
      <c r="K24" s="38">
        <v>0</v>
      </c>
      <c r="L24" s="51">
        <v>1</v>
      </c>
      <c r="M24" s="38">
        <v>1</v>
      </c>
      <c r="N24" s="51">
        <v>1</v>
      </c>
      <c r="O24" s="38"/>
      <c r="P24" s="51"/>
      <c r="Q24" s="5"/>
      <c r="R24" s="120">
        <f t="shared" si="3"/>
        <v>3</v>
      </c>
      <c r="S24" s="120">
        <f t="shared" si="3"/>
        <v>1</v>
      </c>
      <c r="T24" s="120">
        <f t="shared" si="4"/>
        <v>-2</v>
      </c>
      <c r="U24" s="237"/>
      <c r="V24" s="5">
        <f t="shared" si="5"/>
        <v>0</v>
      </c>
      <c r="W24" s="5">
        <f t="shared" si="6"/>
        <v>92.441788812062526</v>
      </c>
      <c r="X24" s="5">
        <f t="shared" si="7"/>
        <v>0</v>
      </c>
    </row>
    <row r="25" spans="1:24" ht="45" customHeight="1" x14ac:dyDescent="0.2">
      <c r="A25" s="51"/>
      <c r="B25" s="413"/>
      <c r="C25" s="414"/>
      <c r="D25" s="227"/>
      <c r="E25" s="227"/>
      <c r="F25" s="232"/>
      <c r="G25" s="232"/>
      <c r="H25" s="203">
        <f t="shared" si="2"/>
        <v>0</v>
      </c>
      <c r="I25" s="203">
        <f t="shared" si="2"/>
        <v>0</v>
      </c>
      <c r="J25" s="51"/>
      <c r="K25" s="38"/>
      <c r="L25" s="51"/>
      <c r="M25" s="38"/>
      <c r="N25" s="51"/>
      <c r="O25" s="38"/>
      <c r="P25" s="51"/>
      <c r="Q25" s="5"/>
      <c r="R25" s="120"/>
      <c r="S25" s="120"/>
      <c r="T25" s="120"/>
      <c r="U25" s="237"/>
      <c r="V25" s="5"/>
      <c r="W25" s="5"/>
      <c r="X25" s="5"/>
    </row>
    <row r="26" spans="1:24" s="1" customFormat="1" ht="36.75" customHeight="1" x14ac:dyDescent="0.2">
      <c r="A26" s="417" t="s">
        <v>24</v>
      </c>
      <c r="B26" s="418"/>
      <c r="C26" s="419"/>
      <c r="D26" s="227"/>
      <c r="E26" s="227">
        <f>SUM(E19:E25)</f>
        <v>100</v>
      </c>
      <c r="F26" s="234">
        <f>SEGUIMIENTO!D71</f>
        <v>235307</v>
      </c>
      <c r="G26" s="234">
        <f>SEGUIMIENTO!E71</f>
        <v>217522</v>
      </c>
      <c r="H26" s="227">
        <f t="shared" ref="H26:Q26" si="8">SUM(H19:H25)</f>
        <v>29</v>
      </c>
      <c r="I26" s="227">
        <f t="shared" si="8"/>
        <v>25</v>
      </c>
      <c r="J26" s="227">
        <f t="shared" si="8"/>
        <v>9</v>
      </c>
      <c r="K26" s="230">
        <f t="shared" si="8"/>
        <v>10</v>
      </c>
      <c r="L26" s="227">
        <f t="shared" si="8"/>
        <v>11</v>
      </c>
      <c r="M26" s="227">
        <f t="shared" si="8"/>
        <v>15</v>
      </c>
      <c r="N26" s="227">
        <f t="shared" si="8"/>
        <v>9</v>
      </c>
      <c r="O26" s="227">
        <f t="shared" si="8"/>
        <v>0</v>
      </c>
      <c r="P26" s="227">
        <f t="shared" si="8"/>
        <v>0</v>
      </c>
      <c r="Q26" s="18">
        <f t="shared" si="8"/>
        <v>0</v>
      </c>
      <c r="R26" s="121">
        <f t="shared" si="3"/>
        <v>29</v>
      </c>
      <c r="S26" s="121">
        <f t="shared" si="3"/>
        <v>25</v>
      </c>
      <c r="T26" s="121">
        <f t="shared" si="4"/>
        <v>-4</v>
      </c>
      <c r="U26" s="193"/>
      <c r="V26" s="5">
        <f t="shared" si="5"/>
        <v>0</v>
      </c>
      <c r="W26" s="5">
        <f t="shared" si="6"/>
        <v>92.441788812062541</v>
      </c>
      <c r="X26" s="5">
        <f t="shared" si="7"/>
        <v>0</v>
      </c>
    </row>
    <row r="27" spans="1:24" s="6" customFormat="1" ht="14.25" customHeight="1" x14ac:dyDescent="0.2">
      <c r="F27" s="10"/>
    </row>
    <row r="28" spans="1:24" s="6" customFormat="1" ht="14.25" customHeight="1" x14ac:dyDescent="0.2">
      <c r="B28" s="11" t="s">
        <v>25</v>
      </c>
      <c r="F28" s="10"/>
      <c r="H28" s="6" t="s">
        <v>26</v>
      </c>
    </row>
    <row r="32" spans="1:2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50"/>
      <c r="S32" s="50"/>
      <c r="T32" s="317"/>
      <c r="U32" s="317"/>
      <c r="V32" s="6"/>
    </row>
    <row r="33" spans="1:22" x14ac:dyDescent="0.2">
      <c r="A33" s="289" t="s">
        <v>57</v>
      </c>
      <c r="B33" s="289"/>
      <c r="C33" s="289"/>
      <c r="D33" s="6"/>
      <c r="E33" s="6"/>
      <c r="F33" s="6"/>
      <c r="G33" s="6"/>
      <c r="H33" s="287" t="s">
        <v>286</v>
      </c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</row>
    <row r="34" spans="1:22" x14ac:dyDescent="0.2">
      <c r="A34" s="287" t="s">
        <v>56</v>
      </c>
      <c r="B34" s="287"/>
      <c r="C34" s="287"/>
      <c r="D34" s="6"/>
      <c r="E34" s="6"/>
      <c r="F34" s="6"/>
      <c r="G34" s="6"/>
      <c r="H34" s="287" t="s">
        <v>116</v>
      </c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</row>
  </sheetData>
  <sheetProtection sheet="1" objects="1" scenarios="1"/>
  <mergeCells count="34">
    <mergeCell ref="A6:X6"/>
    <mergeCell ref="A1:X1"/>
    <mergeCell ref="A2:X2"/>
    <mergeCell ref="A3:X3"/>
    <mergeCell ref="A4:X4"/>
    <mergeCell ref="A5:X5"/>
    <mergeCell ref="A14:U14"/>
    <mergeCell ref="A15:U15"/>
    <mergeCell ref="A17:C17"/>
    <mergeCell ref="D17:D18"/>
    <mergeCell ref="E17:E18"/>
    <mergeCell ref="F17:G17"/>
    <mergeCell ref="H17:I17"/>
    <mergeCell ref="J17:K17"/>
    <mergeCell ref="L17:M17"/>
    <mergeCell ref="N17:O17"/>
    <mergeCell ref="B25:C25"/>
    <mergeCell ref="P17:Q17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A26:C26"/>
    <mergeCell ref="T32:U32"/>
    <mergeCell ref="A33:C33"/>
    <mergeCell ref="H33:V33"/>
    <mergeCell ref="A34:C34"/>
    <mergeCell ref="H34:V34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topLeftCell="A8" workbookViewId="0">
      <selection activeCell="U18" sqref="U18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33" style="36" customWidth="1"/>
    <col min="4" max="4" width="11.42578125" style="36"/>
    <col min="5" max="5" width="6.85546875" style="36" customWidth="1"/>
    <col min="6" max="7" width="12.42578125" style="36" customWidth="1"/>
    <col min="8" max="8" width="11.7109375" style="36" hidden="1" customWidth="1"/>
    <col min="9" max="9" width="10.140625" style="36" hidden="1" customWidth="1"/>
    <col min="10" max="10" width="10.7109375" style="36" hidden="1" customWidth="1"/>
    <col min="11" max="11" width="8.85546875" style="36" hidden="1" customWidth="1"/>
    <col min="12" max="12" width="10.42578125" style="36" hidden="1" customWidth="1"/>
    <col min="13" max="13" width="8.85546875" style="36" hidden="1" customWidth="1"/>
    <col min="14" max="14" width="10.42578125" style="36" customWidth="1"/>
    <col min="15" max="15" width="8.85546875" style="36" customWidth="1"/>
    <col min="16" max="16" width="10.42578125" style="36" hidden="1" customWidth="1"/>
    <col min="17" max="17" width="8.85546875" style="36" hidden="1" customWidth="1"/>
    <col min="18" max="19" width="10.7109375" style="6" customWidth="1"/>
    <col min="20" max="20" width="11.28515625" style="6" customWidth="1"/>
    <col min="21" max="21" width="17.85546875" style="6" customWidth="1"/>
    <col min="22" max="24" width="8.85546875" style="36" customWidth="1"/>
    <col min="25" max="25" width="11.28515625" style="36" customWidth="1"/>
    <col min="26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117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118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1"/>
      <c r="S7" s="1"/>
      <c r="T7" s="1"/>
      <c r="U7" s="1"/>
    </row>
    <row r="8" spans="1:24" x14ac:dyDescent="0.2">
      <c r="A8" s="30" t="s">
        <v>36</v>
      </c>
      <c r="B8" s="30"/>
      <c r="C8" s="30" t="s">
        <v>149</v>
      </c>
      <c r="D8" s="1"/>
      <c r="E8" s="1"/>
      <c r="F8" s="1"/>
      <c r="G8" s="1"/>
      <c r="H8" s="1"/>
      <c r="I8" s="1"/>
      <c r="J8" s="1"/>
      <c r="K8" s="1"/>
      <c r="L8" s="6"/>
      <c r="M8" s="6"/>
      <c r="N8" s="6"/>
      <c r="O8" s="6"/>
      <c r="P8" s="6"/>
      <c r="Q8" s="6"/>
      <c r="R8" s="1"/>
      <c r="S8" s="1"/>
      <c r="T8" s="1"/>
      <c r="U8" s="1"/>
    </row>
    <row r="9" spans="1:24" x14ac:dyDescent="0.2">
      <c r="A9" s="30" t="s">
        <v>0</v>
      </c>
      <c r="B9" s="45"/>
      <c r="C9" s="30" t="s">
        <v>120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  <c r="R9" s="1"/>
      <c r="S9" s="1"/>
      <c r="T9" s="1"/>
      <c r="U9" s="1"/>
    </row>
    <row r="10" spans="1:24" x14ac:dyDescent="0.2">
      <c r="A10" s="30" t="s">
        <v>63</v>
      </c>
      <c r="B10" s="45"/>
      <c r="C10" s="30" t="s">
        <v>150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  <c r="R10" s="1"/>
      <c r="S10" s="1"/>
      <c r="T10" s="1"/>
      <c r="U10" s="1"/>
    </row>
    <row r="11" spans="1:24" x14ac:dyDescent="0.2">
      <c r="A11" s="30" t="s">
        <v>6</v>
      </c>
      <c r="B11" s="45"/>
      <c r="C11" s="30" t="s">
        <v>140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  <c r="R11" s="1"/>
      <c r="S11" s="1"/>
      <c r="T11" s="1"/>
      <c r="U11" s="1"/>
    </row>
    <row r="12" spans="1:24" x14ac:dyDescent="0.2">
      <c r="A12" s="26" t="s">
        <v>38</v>
      </c>
      <c r="B12" s="26"/>
      <c r="C12" s="41" t="s">
        <v>151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  <c r="R12" s="1"/>
      <c r="S12" s="1"/>
      <c r="T12" s="1"/>
      <c r="U12" s="23"/>
      <c r="X12" s="23"/>
    </row>
    <row r="13" spans="1:24" x14ac:dyDescent="0.2">
      <c r="A13" s="297" t="s">
        <v>3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</row>
    <row r="14" spans="1:24" ht="33" customHeight="1" x14ac:dyDescent="0.2">
      <c r="A14" s="319" t="s">
        <v>152</v>
      </c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</row>
    <row r="15" spans="1:24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1"/>
      <c r="S15" s="1"/>
      <c r="T15" s="1"/>
      <c r="U15" s="1"/>
    </row>
    <row r="16" spans="1:24" ht="12.75" customHeight="1" x14ac:dyDescent="0.2">
      <c r="A16" s="290" t="s">
        <v>4</v>
      </c>
      <c r="B16" s="306"/>
      <c r="C16" s="291"/>
      <c r="D16" s="293" t="s">
        <v>7</v>
      </c>
      <c r="E16" s="293" t="s">
        <v>17</v>
      </c>
      <c r="F16" s="301" t="s">
        <v>18</v>
      </c>
      <c r="G16" s="302"/>
      <c r="H16" s="301" t="s">
        <v>19</v>
      </c>
      <c r="I16" s="302"/>
      <c r="J16" s="290" t="s">
        <v>13</v>
      </c>
      <c r="K16" s="291"/>
      <c r="L16" s="290" t="s">
        <v>9</v>
      </c>
      <c r="M16" s="291"/>
      <c r="N16" s="290" t="s">
        <v>12</v>
      </c>
      <c r="O16" s="291"/>
      <c r="P16" s="290" t="s">
        <v>14</v>
      </c>
      <c r="Q16" s="291"/>
      <c r="R16" s="288" t="s">
        <v>27</v>
      </c>
      <c r="S16" s="288"/>
      <c r="T16" s="288"/>
      <c r="U16" s="311" t="s">
        <v>28</v>
      </c>
      <c r="V16" s="301" t="s">
        <v>30</v>
      </c>
      <c r="W16" s="305"/>
      <c r="X16" s="302"/>
    </row>
    <row r="17" spans="1:24" x14ac:dyDescent="0.2">
      <c r="A17" s="2" t="s">
        <v>16</v>
      </c>
      <c r="B17" s="288" t="s">
        <v>5</v>
      </c>
      <c r="C17" s="288"/>
      <c r="D17" s="294"/>
      <c r="E17" s="294"/>
      <c r="F17" s="8" t="s">
        <v>20</v>
      </c>
      <c r="G17" s="8" t="s">
        <v>21</v>
      </c>
      <c r="H17" s="8" t="s">
        <v>22</v>
      </c>
      <c r="I17" s="8" t="s">
        <v>23</v>
      </c>
      <c r="J17" s="3" t="s">
        <v>10</v>
      </c>
      <c r="K17" s="3" t="s">
        <v>11</v>
      </c>
      <c r="L17" s="3" t="s">
        <v>10</v>
      </c>
      <c r="M17" s="3" t="s">
        <v>11</v>
      </c>
      <c r="N17" s="3" t="s">
        <v>10</v>
      </c>
      <c r="O17" s="3" t="s">
        <v>11</v>
      </c>
      <c r="P17" s="3" t="s">
        <v>10</v>
      </c>
      <c r="Q17" s="3" t="s">
        <v>11</v>
      </c>
      <c r="R17" s="3" t="s">
        <v>10</v>
      </c>
      <c r="S17" s="3" t="s">
        <v>11</v>
      </c>
      <c r="T17" s="3" t="s">
        <v>29</v>
      </c>
      <c r="U17" s="311"/>
      <c r="V17" s="8" t="s">
        <v>31</v>
      </c>
      <c r="W17" s="8" t="s">
        <v>32</v>
      </c>
      <c r="X17" s="8" t="s">
        <v>33</v>
      </c>
    </row>
    <row r="18" spans="1:24" ht="45" customHeight="1" x14ac:dyDescent="0.2">
      <c r="A18" s="53">
        <v>1</v>
      </c>
      <c r="B18" s="320" t="s">
        <v>153</v>
      </c>
      <c r="C18" s="320"/>
      <c r="D18" s="54" t="s">
        <v>154</v>
      </c>
      <c r="E18" s="55">
        <v>0.35</v>
      </c>
      <c r="F18" s="47">
        <f>$F$27*E18</f>
        <v>1371954.5</v>
      </c>
      <c r="G18" s="47">
        <f>$F$27*E18</f>
        <v>1371954.5</v>
      </c>
      <c r="H18" s="14">
        <f>J18+L18+N18+P18</f>
        <v>340</v>
      </c>
      <c r="I18" s="56">
        <f>K18+O18+Q18</f>
        <v>342</v>
      </c>
      <c r="J18" s="53">
        <v>110</v>
      </c>
      <c r="K18" s="57">
        <v>222</v>
      </c>
      <c r="L18" s="53">
        <v>110</v>
      </c>
      <c r="M18" s="56">
        <v>110</v>
      </c>
      <c r="N18" s="53">
        <v>120</v>
      </c>
      <c r="O18" s="282">
        <v>120</v>
      </c>
      <c r="P18" s="53"/>
      <c r="Q18" s="56"/>
      <c r="R18" s="13">
        <f>J18+L18+N18+P18</f>
        <v>340</v>
      </c>
      <c r="S18" s="13">
        <f>K18+M18+O18+Q18</f>
        <v>452</v>
      </c>
      <c r="T18" s="13">
        <f>S18-R18</f>
        <v>112</v>
      </c>
      <c r="U18" s="283" t="s">
        <v>1119</v>
      </c>
      <c r="V18" s="5">
        <f>O18/N18*100</f>
        <v>100</v>
      </c>
      <c r="W18" s="5">
        <f>G18/F18*100</f>
        <v>100</v>
      </c>
      <c r="X18" s="5">
        <f>V18/W18*100</f>
        <v>100</v>
      </c>
    </row>
    <row r="19" spans="1:24" ht="72" x14ac:dyDescent="0.2">
      <c r="A19" s="53">
        <v>2</v>
      </c>
      <c r="B19" s="320" t="s">
        <v>155</v>
      </c>
      <c r="C19" s="320"/>
      <c r="D19" s="54" t="s">
        <v>156</v>
      </c>
      <c r="E19" s="55">
        <v>0.05</v>
      </c>
      <c r="F19" s="47">
        <f t="shared" ref="F19:F26" si="0">$F$27*E19</f>
        <v>195993.5</v>
      </c>
      <c r="G19" s="47">
        <f t="shared" ref="G19:G26" si="1">$F$27*E19</f>
        <v>195993.5</v>
      </c>
      <c r="H19" s="14">
        <f t="shared" ref="H19:H26" si="2">J19+L19+N19+P19</f>
        <v>22</v>
      </c>
      <c r="I19" s="56">
        <f t="shared" ref="I19:I26" si="3">K19+O19+Q19</f>
        <v>34</v>
      </c>
      <c r="J19" s="53">
        <v>7</v>
      </c>
      <c r="K19" s="57">
        <v>26</v>
      </c>
      <c r="L19" s="53">
        <v>7</v>
      </c>
      <c r="M19" s="56">
        <v>7</v>
      </c>
      <c r="N19" s="53">
        <v>8</v>
      </c>
      <c r="O19" s="282">
        <v>8</v>
      </c>
      <c r="P19" s="53"/>
      <c r="Q19" s="56"/>
      <c r="R19" s="13">
        <f t="shared" ref="R19:S27" si="4">J19+L19+N19+P19</f>
        <v>22</v>
      </c>
      <c r="S19" s="13">
        <f t="shared" si="4"/>
        <v>41</v>
      </c>
      <c r="T19" s="13">
        <f t="shared" ref="T19:T27" si="5">S19-R19</f>
        <v>19</v>
      </c>
      <c r="U19" s="283" t="s">
        <v>1120</v>
      </c>
      <c r="V19" s="5">
        <f t="shared" ref="V19:V27" si="6">O19/N19*100</f>
        <v>100</v>
      </c>
      <c r="W19" s="5">
        <f t="shared" ref="W19:W27" si="7">G19/F19*100</f>
        <v>100</v>
      </c>
      <c r="X19" s="5">
        <f t="shared" ref="X19:X27" si="8">V19/W19*100</f>
        <v>100</v>
      </c>
    </row>
    <row r="20" spans="1:24" ht="45" customHeight="1" x14ac:dyDescent="0.2">
      <c r="A20" s="53">
        <v>3</v>
      </c>
      <c r="B20" s="320" t="s">
        <v>157</v>
      </c>
      <c r="C20" s="320"/>
      <c r="D20" s="54" t="s">
        <v>158</v>
      </c>
      <c r="E20" s="55">
        <v>0.05</v>
      </c>
      <c r="F20" s="47">
        <f t="shared" si="0"/>
        <v>195993.5</v>
      </c>
      <c r="G20" s="47">
        <f t="shared" si="1"/>
        <v>195993.5</v>
      </c>
      <c r="H20" s="14">
        <f t="shared" si="2"/>
        <v>15</v>
      </c>
      <c r="I20" s="56">
        <f t="shared" si="3"/>
        <v>25</v>
      </c>
      <c r="J20" s="53">
        <v>5</v>
      </c>
      <c r="K20" s="57">
        <v>10</v>
      </c>
      <c r="L20" s="53">
        <v>5</v>
      </c>
      <c r="M20" s="56">
        <v>5</v>
      </c>
      <c r="N20" s="53">
        <v>5</v>
      </c>
      <c r="O20" s="282">
        <v>15</v>
      </c>
      <c r="P20" s="53"/>
      <c r="Q20" s="56"/>
      <c r="R20" s="13">
        <f t="shared" si="4"/>
        <v>15</v>
      </c>
      <c r="S20" s="13">
        <f t="shared" si="4"/>
        <v>30</v>
      </c>
      <c r="T20" s="13">
        <f t="shared" si="5"/>
        <v>15</v>
      </c>
      <c r="U20" s="283" t="s">
        <v>1121</v>
      </c>
      <c r="V20" s="5">
        <f t="shared" si="6"/>
        <v>300</v>
      </c>
      <c r="W20" s="5">
        <f t="shared" si="7"/>
        <v>100</v>
      </c>
      <c r="X20" s="5">
        <f t="shared" si="8"/>
        <v>300</v>
      </c>
    </row>
    <row r="21" spans="1:24" ht="45" customHeight="1" x14ac:dyDescent="0.2">
      <c r="A21" s="53">
        <v>4</v>
      </c>
      <c r="B21" s="320" t="s">
        <v>159</v>
      </c>
      <c r="C21" s="320"/>
      <c r="D21" s="54" t="s">
        <v>160</v>
      </c>
      <c r="E21" s="55">
        <v>0.3</v>
      </c>
      <c r="F21" s="47">
        <f t="shared" si="0"/>
        <v>1175961</v>
      </c>
      <c r="G21" s="47">
        <f t="shared" si="1"/>
        <v>1175961</v>
      </c>
      <c r="H21" s="14">
        <f t="shared" si="2"/>
        <v>12</v>
      </c>
      <c r="I21" s="56">
        <f t="shared" si="3"/>
        <v>16</v>
      </c>
      <c r="J21" s="53">
        <v>4</v>
      </c>
      <c r="K21" s="57">
        <v>4</v>
      </c>
      <c r="L21" s="53">
        <v>4</v>
      </c>
      <c r="M21" s="56">
        <v>4</v>
      </c>
      <c r="N21" s="53">
        <v>4</v>
      </c>
      <c r="O21" s="282">
        <v>12</v>
      </c>
      <c r="P21" s="53"/>
      <c r="Q21" s="56"/>
      <c r="R21" s="13">
        <f t="shared" si="4"/>
        <v>12</v>
      </c>
      <c r="S21" s="13">
        <f t="shared" si="4"/>
        <v>20</v>
      </c>
      <c r="T21" s="13">
        <f t="shared" si="5"/>
        <v>8</v>
      </c>
      <c r="U21" s="283" t="s">
        <v>1121</v>
      </c>
      <c r="V21" s="5">
        <f t="shared" si="6"/>
        <v>300</v>
      </c>
      <c r="W21" s="5">
        <f t="shared" si="7"/>
        <v>100</v>
      </c>
      <c r="X21" s="5">
        <f t="shared" si="8"/>
        <v>300</v>
      </c>
    </row>
    <row r="22" spans="1:24" ht="45" customHeight="1" x14ac:dyDescent="0.2">
      <c r="A22" s="53">
        <v>5</v>
      </c>
      <c r="B22" s="320" t="s">
        <v>161</v>
      </c>
      <c r="C22" s="320"/>
      <c r="D22" s="54" t="s">
        <v>162</v>
      </c>
      <c r="E22" s="55">
        <v>0.05</v>
      </c>
      <c r="F22" s="47">
        <f t="shared" si="0"/>
        <v>195993.5</v>
      </c>
      <c r="G22" s="47">
        <f t="shared" si="1"/>
        <v>195993.5</v>
      </c>
      <c r="H22" s="14">
        <f t="shared" si="2"/>
        <v>15</v>
      </c>
      <c r="I22" s="56">
        <f t="shared" si="3"/>
        <v>16</v>
      </c>
      <c r="J22" s="53">
        <v>5</v>
      </c>
      <c r="K22" s="57">
        <v>1</v>
      </c>
      <c r="L22" s="53">
        <v>5</v>
      </c>
      <c r="M22" s="56">
        <v>5</v>
      </c>
      <c r="N22" s="53">
        <v>5</v>
      </c>
      <c r="O22" s="282">
        <v>15</v>
      </c>
      <c r="P22" s="53"/>
      <c r="Q22" s="56"/>
      <c r="R22" s="13">
        <f t="shared" si="4"/>
        <v>15</v>
      </c>
      <c r="S22" s="13">
        <f t="shared" si="4"/>
        <v>21</v>
      </c>
      <c r="T22" s="13">
        <f t="shared" si="5"/>
        <v>6</v>
      </c>
      <c r="U22" s="283" t="s">
        <v>1122</v>
      </c>
      <c r="V22" s="5">
        <f t="shared" si="6"/>
        <v>300</v>
      </c>
      <c r="W22" s="5">
        <f t="shared" si="7"/>
        <v>100</v>
      </c>
      <c r="X22" s="5">
        <f t="shared" si="8"/>
        <v>300</v>
      </c>
    </row>
    <row r="23" spans="1:24" ht="45" customHeight="1" x14ac:dyDescent="0.2">
      <c r="A23" s="53">
        <v>6</v>
      </c>
      <c r="B23" s="320" t="s">
        <v>163</v>
      </c>
      <c r="C23" s="320"/>
      <c r="D23" s="54" t="s">
        <v>164</v>
      </c>
      <c r="E23" s="55">
        <v>0.05</v>
      </c>
      <c r="F23" s="47">
        <f t="shared" si="0"/>
        <v>195993.5</v>
      </c>
      <c r="G23" s="47">
        <f t="shared" si="1"/>
        <v>195993.5</v>
      </c>
      <c r="H23" s="14">
        <f t="shared" si="2"/>
        <v>6</v>
      </c>
      <c r="I23" s="56">
        <f t="shared" si="3"/>
        <v>3</v>
      </c>
      <c r="J23" s="53">
        <v>2</v>
      </c>
      <c r="K23" s="57">
        <v>2</v>
      </c>
      <c r="L23" s="53">
        <v>2</v>
      </c>
      <c r="M23" s="56">
        <v>2</v>
      </c>
      <c r="N23" s="53">
        <v>2</v>
      </c>
      <c r="O23" s="282">
        <v>1</v>
      </c>
      <c r="P23" s="53"/>
      <c r="Q23" s="56"/>
      <c r="R23" s="13">
        <f t="shared" si="4"/>
        <v>6</v>
      </c>
      <c r="S23" s="13">
        <f t="shared" si="4"/>
        <v>5</v>
      </c>
      <c r="T23" s="13">
        <f t="shared" si="5"/>
        <v>-1</v>
      </c>
      <c r="U23" s="283" t="s">
        <v>1123</v>
      </c>
      <c r="V23" s="5">
        <f t="shared" si="6"/>
        <v>50</v>
      </c>
      <c r="W23" s="5">
        <f t="shared" si="7"/>
        <v>100</v>
      </c>
      <c r="X23" s="5">
        <f t="shared" si="8"/>
        <v>50</v>
      </c>
    </row>
    <row r="24" spans="1:24" ht="58.5" customHeight="1" x14ac:dyDescent="0.2">
      <c r="A24" s="53">
        <v>7</v>
      </c>
      <c r="B24" s="320" t="s">
        <v>165</v>
      </c>
      <c r="C24" s="320"/>
      <c r="D24" s="54" t="s">
        <v>44</v>
      </c>
      <c r="E24" s="55">
        <v>0.05</v>
      </c>
      <c r="F24" s="47">
        <f t="shared" si="0"/>
        <v>195993.5</v>
      </c>
      <c r="G24" s="47">
        <f t="shared" si="1"/>
        <v>195993.5</v>
      </c>
      <c r="H24" s="14">
        <f t="shared" si="2"/>
        <v>12</v>
      </c>
      <c r="I24" s="56">
        <f t="shared" si="3"/>
        <v>20</v>
      </c>
      <c r="J24" s="53">
        <v>4</v>
      </c>
      <c r="K24" s="57">
        <v>4</v>
      </c>
      <c r="L24" s="53">
        <v>4</v>
      </c>
      <c r="M24" s="56">
        <v>4</v>
      </c>
      <c r="N24" s="53">
        <v>4</v>
      </c>
      <c r="O24" s="282">
        <v>16</v>
      </c>
      <c r="P24" s="53"/>
      <c r="Q24" s="56"/>
      <c r="R24" s="13">
        <f t="shared" si="4"/>
        <v>12</v>
      </c>
      <c r="S24" s="13">
        <f t="shared" si="4"/>
        <v>24</v>
      </c>
      <c r="T24" s="13">
        <f t="shared" si="5"/>
        <v>12</v>
      </c>
      <c r="U24" s="283" t="s">
        <v>1124</v>
      </c>
      <c r="V24" s="5">
        <f t="shared" si="6"/>
        <v>400</v>
      </c>
      <c r="W24" s="5">
        <f t="shared" si="7"/>
        <v>100</v>
      </c>
      <c r="X24" s="5">
        <f t="shared" si="8"/>
        <v>400</v>
      </c>
    </row>
    <row r="25" spans="1:24" ht="45" customHeight="1" x14ac:dyDescent="0.2">
      <c r="A25" s="53">
        <v>8</v>
      </c>
      <c r="B25" s="320" t="s">
        <v>166</v>
      </c>
      <c r="C25" s="320"/>
      <c r="D25" s="54" t="s">
        <v>167</v>
      </c>
      <c r="E25" s="55">
        <v>0.05</v>
      </c>
      <c r="F25" s="47">
        <f t="shared" si="0"/>
        <v>195993.5</v>
      </c>
      <c r="G25" s="47">
        <f t="shared" si="1"/>
        <v>195993.5</v>
      </c>
      <c r="H25" s="14">
        <f t="shared" si="2"/>
        <v>7</v>
      </c>
      <c r="I25" s="56">
        <f t="shared" si="3"/>
        <v>11</v>
      </c>
      <c r="J25" s="53">
        <v>2</v>
      </c>
      <c r="K25" s="57">
        <v>4</v>
      </c>
      <c r="L25" s="53">
        <v>2</v>
      </c>
      <c r="M25" s="56">
        <v>2</v>
      </c>
      <c r="N25" s="53">
        <v>3</v>
      </c>
      <c r="O25" s="282">
        <v>7</v>
      </c>
      <c r="P25" s="53"/>
      <c r="Q25" s="56"/>
      <c r="R25" s="13">
        <f t="shared" si="4"/>
        <v>7</v>
      </c>
      <c r="S25" s="13">
        <f t="shared" si="4"/>
        <v>13</v>
      </c>
      <c r="T25" s="13">
        <f t="shared" si="5"/>
        <v>6</v>
      </c>
      <c r="U25" s="283" t="s">
        <v>1121</v>
      </c>
      <c r="V25" s="5">
        <f t="shared" si="6"/>
        <v>233.33333333333334</v>
      </c>
      <c r="W25" s="5">
        <f t="shared" si="7"/>
        <v>100</v>
      </c>
      <c r="X25" s="5">
        <f t="shared" si="8"/>
        <v>233.33333333333334</v>
      </c>
    </row>
    <row r="26" spans="1:24" ht="45" customHeight="1" x14ac:dyDescent="0.2">
      <c r="A26" s="53">
        <v>9</v>
      </c>
      <c r="B26" s="320" t="s">
        <v>168</v>
      </c>
      <c r="C26" s="320"/>
      <c r="D26" s="54" t="s">
        <v>169</v>
      </c>
      <c r="E26" s="55">
        <v>0.05</v>
      </c>
      <c r="F26" s="47">
        <f t="shared" si="0"/>
        <v>195993.5</v>
      </c>
      <c r="G26" s="47">
        <f t="shared" si="1"/>
        <v>195993.5</v>
      </c>
      <c r="H26" s="14">
        <f t="shared" si="2"/>
        <v>30</v>
      </c>
      <c r="I26" s="56">
        <f t="shared" si="3"/>
        <v>16</v>
      </c>
      <c r="J26" s="53">
        <v>10</v>
      </c>
      <c r="K26" s="57">
        <v>10</v>
      </c>
      <c r="L26" s="53">
        <v>10</v>
      </c>
      <c r="M26" s="56">
        <v>10</v>
      </c>
      <c r="N26" s="53">
        <v>10</v>
      </c>
      <c r="O26" s="282">
        <v>6</v>
      </c>
      <c r="P26" s="53"/>
      <c r="Q26" s="56"/>
      <c r="R26" s="13">
        <f t="shared" si="4"/>
        <v>30</v>
      </c>
      <c r="S26" s="13">
        <f t="shared" si="4"/>
        <v>26</v>
      </c>
      <c r="T26" s="13">
        <f t="shared" si="5"/>
        <v>-4</v>
      </c>
      <c r="U26" s="284" t="s">
        <v>1125</v>
      </c>
      <c r="V26" s="5">
        <f t="shared" si="6"/>
        <v>60</v>
      </c>
      <c r="W26" s="5">
        <f t="shared" si="7"/>
        <v>100</v>
      </c>
      <c r="X26" s="5">
        <f t="shared" si="8"/>
        <v>60</v>
      </c>
    </row>
    <row r="27" spans="1:24" s="1" customFormat="1" ht="36.75" customHeight="1" x14ac:dyDescent="0.2">
      <c r="A27" s="298" t="s">
        <v>24</v>
      </c>
      <c r="B27" s="299"/>
      <c r="C27" s="300"/>
      <c r="D27" s="18"/>
      <c r="E27" s="59">
        <f>SUM(E18:E26)</f>
        <v>1.0000000000000002</v>
      </c>
      <c r="F27" s="19">
        <f>SEGUIMIENTO!D42</f>
        <v>3919870</v>
      </c>
      <c r="G27" s="19">
        <f>SEGUIMIENTO!E42</f>
        <v>3402736</v>
      </c>
      <c r="H27" s="18">
        <f t="shared" ref="H27:Q27" si="9">SUM(H18:H26)</f>
        <v>459</v>
      </c>
      <c r="I27" s="18">
        <f t="shared" si="9"/>
        <v>483</v>
      </c>
      <c r="J27" s="18">
        <f t="shared" si="9"/>
        <v>149</v>
      </c>
      <c r="K27" s="18">
        <f t="shared" si="9"/>
        <v>283</v>
      </c>
      <c r="L27" s="18">
        <f t="shared" si="9"/>
        <v>149</v>
      </c>
      <c r="M27" s="18">
        <f t="shared" si="9"/>
        <v>149</v>
      </c>
      <c r="N27" s="18">
        <f t="shared" si="9"/>
        <v>161</v>
      </c>
      <c r="O27" s="18">
        <f t="shared" si="9"/>
        <v>200</v>
      </c>
      <c r="P27" s="18">
        <f t="shared" si="9"/>
        <v>0</v>
      </c>
      <c r="Q27" s="18">
        <f t="shared" si="9"/>
        <v>0</v>
      </c>
      <c r="R27" s="14">
        <f t="shared" si="4"/>
        <v>459</v>
      </c>
      <c r="S27" s="14">
        <f t="shared" si="4"/>
        <v>632</v>
      </c>
      <c r="T27" s="14">
        <f t="shared" si="5"/>
        <v>173</v>
      </c>
      <c r="U27" s="14"/>
      <c r="V27" s="5">
        <f t="shared" si="6"/>
        <v>124.22360248447204</v>
      </c>
      <c r="W27" s="5">
        <f t="shared" si="7"/>
        <v>86.807368611714168</v>
      </c>
      <c r="X27" s="5">
        <f t="shared" si="8"/>
        <v>143.1026011629487</v>
      </c>
    </row>
    <row r="28" spans="1:24" s="6" customFormat="1" ht="14.25" customHeight="1" x14ac:dyDescent="0.2">
      <c r="F28" s="10"/>
    </row>
    <row r="29" spans="1:24" s="6" customFormat="1" ht="14.25" customHeight="1" x14ac:dyDescent="0.2">
      <c r="B29" s="11" t="s">
        <v>25</v>
      </c>
      <c r="F29" s="10"/>
      <c r="H29" s="6" t="s">
        <v>26</v>
      </c>
    </row>
    <row r="33" spans="3:26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T33" s="1"/>
      <c r="U33" s="50"/>
      <c r="V33" s="317"/>
      <c r="W33" s="317"/>
      <c r="X33" s="6"/>
      <c r="Y33" s="6"/>
      <c r="Z33" s="6"/>
    </row>
    <row r="34" spans="3:26" x14ac:dyDescent="0.2">
      <c r="C34" s="289" t="s">
        <v>92</v>
      </c>
      <c r="D34" s="289"/>
      <c r="E34" s="289"/>
      <c r="F34" s="6"/>
      <c r="G34" s="6"/>
      <c r="H34" s="6"/>
      <c r="I34" s="6"/>
      <c r="J34" s="287" t="s">
        <v>115</v>
      </c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6"/>
      <c r="Z34" s="6"/>
    </row>
    <row r="35" spans="3:26" x14ac:dyDescent="0.2">
      <c r="C35" s="287" t="s">
        <v>56</v>
      </c>
      <c r="D35" s="287"/>
      <c r="E35" s="287"/>
      <c r="F35" s="6"/>
      <c r="G35" s="6"/>
      <c r="H35" s="6"/>
      <c r="I35" s="6"/>
      <c r="J35" s="287" t="s">
        <v>170</v>
      </c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6"/>
      <c r="Z35" s="6"/>
    </row>
    <row r="44" spans="3:26" x14ac:dyDescent="0.2">
      <c r="R44" s="1"/>
      <c r="S44" s="1"/>
      <c r="T44" s="1"/>
      <c r="U44" s="1"/>
    </row>
    <row r="45" spans="3:26" x14ac:dyDescent="0.2">
      <c r="R45" s="1"/>
      <c r="S45" s="1"/>
      <c r="T45" s="1"/>
      <c r="U45" s="1"/>
    </row>
    <row r="46" spans="3:26" x14ac:dyDescent="0.2">
      <c r="R46" s="1"/>
      <c r="S46" s="1"/>
      <c r="T46" s="1"/>
      <c r="U46" s="1"/>
    </row>
    <row r="47" spans="3:26" x14ac:dyDescent="0.2">
      <c r="R47" s="1"/>
      <c r="S47" s="1"/>
      <c r="T47" s="1"/>
      <c r="U47" s="1"/>
    </row>
    <row r="48" spans="3:26" x14ac:dyDescent="0.2">
      <c r="R48" s="1"/>
      <c r="S48" s="1"/>
      <c r="T48" s="1"/>
      <c r="U48" s="1"/>
    </row>
    <row r="49" spans="18:21" x14ac:dyDescent="0.2">
      <c r="R49" s="1"/>
      <c r="S49" s="1"/>
      <c r="T49" s="1"/>
      <c r="U49" s="1"/>
    </row>
  </sheetData>
  <sheetProtection sheet="1" objects="1" scenarios="1"/>
  <mergeCells count="36">
    <mergeCell ref="B23:C23"/>
    <mergeCell ref="B24:C24"/>
    <mergeCell ref="C35:E35"/>
    <mergeCell ref="J35:X35"/>
    <mergeCell ref="B25:C25"/>
    <mergeCell ref="B26:C26"/>
    <mergeCell ref="A27:C27"/>
    <mergeCell ref="V33:W33"/>
    <mergeCell ref="C34:E34"/>
    <mergeCell ref="J34:X34"/>
    <mergeCell ref="B18:C18"/>
    <mergeCell ref="B19:C19"/>
    <mergeCell ref="B20:C20"/>
    <mergeCell ref="B21:C21"/>
    <mergeCell ref="B22:C22"/>
    <mergeCell ref="A6:X6"/>
    <mergeCell ref="A13:X13"/>
    <mergeCell ref="A14:X14"/>
    <mergeCell ref="A16:C16"/>
    <mergeCell ref="D16:D17"/>
    <mergeCell ref="E16:E17"/>
    <mergeCell ref="F16:G16"/>
    <mergeCell ref="H16:I16"/>
    <mergeCell ref="J16:K16"/>
    <mergeCell ref="L16:M16"/>
    <mergeCell ref="N16:O16"/>
    <mergeCell ref="P16:Q16"/>
    <mergeCell ref="R16:T16"/>
    <mergeCell ref="U16:U17"/>
    <mergeCell ref="V16:X16"/>
    <mergeCell ref="B17:C17"/>
    <mergeCell ref="A1:X1"/>
    <mergeCell ref="A2:X2"/>
    <mergeCell ref="A3:X3"/>
    <mergeCell ref="A4:X4"/>
    <mergeCell ref="A5:X5"/>
  </mergeCells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workbookViewId="0">
      <selection activeCell="F24" sqref="F24:G24"/>
    </sheetView>
  </sheetViews>
  <sheetFormatPr baseColWidth="10" defaultRowHeight="12.75" x14ac:dyDescent="0.2"/>
  <cols>
    <col min="1" max="1" width="10.85546875" style="36" customWidth="1"/>
    <col min="2" max="2" width="7.28515625" style="36" customWidth="1"/>
    <col min="3" max="3" width="26.140625" style="36" customWidth="1"/>
    <col min="4" max="5" width="11.42578125" style="36"/>
    <col min="6" max="6" width="11.28515625" style="36" customWidth="1"/>
    <col min="7" max="7" width="10.5703125" style="36" customWidth="1"/>
    <col min="8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1.8554687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837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311</v>
      </c>
      <c r="C8" s="146" t="s">
        <v>812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10</v>
      </c>
      <c r="C9" s="146" t="s">
        <v>813</v>
      </c>
      <c r="D9" s="156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144" t="s">
        <v>464</v>
      </c>
      <c r="B10" s="145">
        <v>2</v>
      </c>
      <c r="C10" s="146" t="s">
        <v>821</v>
      </c>
      <c r="D10" s="156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144" t="s">
        <v>6</v>
      </c>
      <c r="B11" s="148">
        <v>32</v>
      </c>
      <c r="C11" s="146" t="s">
        <v>814</v>
      </c>
      <c r="D11" s="156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44" t="s">
        <v>450</v>
      </c>
      <c r="B12" s="145">
        <v>9</v>
      </c>
      <c r="C12" s="146" t="s">
        <v>838</v>
      </c>
      <c r="D12" s="156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T13" s="6"/>
      <c r="U13" s="46"/>
    </row>
    <row r="14" spans="1:24" x14ac:dyDescent="0.2">
      <c r="A14" s="375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</row>
    <row r="15" spans="1:24" ht="25.5" customHeight="1" x14ac:dyDescent="0.2">
      <c r="A15" s="376" t="s">
        <v>839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5" customHeight="1" x14ac:dyDescent="0.2">
      <c r="A19" s="51">
        <v>1</v>
      </c>
      <c r="B19" s="413" t="s">
        <v>840</v>
      </c>
      <c r="C19" s="414"/>
      <c r="D19" s="227" t="s">
        <v>143</v>
      </c>
      <c r="E19" s="227">
        <v>10</v>
      </c>
      <c r="F19" s="232">
        <f>$F$25*E19/100</f>
        <v>25115.8</v>
      </c>
      <c r="G19" s="232">
        <f>$G$25*E19/100</f>
        <v>22220.1</v>
      </c>
      <c r="H19" s="203">
        <f t="shared" ref="H19:I24" si="0">J19+L19+N19+P19</f>
        <v>1</v>
      </c>
      <c r="I19" s="203">
        <f t="shared" si="0"/>
        <v>0</v>
      </c>
      <c r="J19" s="51">
        <v>0</v>
      </c>
      <c r="K19" s="38">
        <v>0</v>
      </c>
      <c r="L19" s="51">
        <v>1</v>
      </c>
      <c r="M19" s="38">
        <v>0</v>
      </c>
      <c r="N19" s="51">
        <v>0</v>
      </c>
      <c r="O19" s="38"/>
      <c r="P19" s="51"/>
      <c r="Q19" s="5"/>
      <c r="R19" s="120">
        <f>J19+L19+N19+P19</f>
        <v>1</v>
      </c>
      <c r="S19" s="120">
        <f>K19+M19+O19+Q19</f>
        <v>0</v>
      </c>
      <c r="T19" s="120">
        <f>S19-R19</f>
        <v>-1</v>
      </c>
      <c r="U19" s="237"/>
      <c r="V19" s="5" t="e">
        <f>O19/N19*100</f>
        <v>#DIV/0!</v>
      </c>
      <c r="W19" s="5">
        <f>G19/F19*100</f>
        <v>88.470604161523809</v>
      </c>
      <c r="X19" s="5" t="e">
        <f>V19/W19*100</f>
        <v>#DIV/0!</v>
      </c>
    </row>
    <row r="20" spans="1:24" ht="54.6" customHeight="1" x14ac:dyDescent="0.2">
      <c r="A20" s="51">
        <v>2</v>
      </c>
      <c r="B20" s="413" t="s">
        <v>841</v>
      </c>
      <c r="C20" s="414"/>
      <c r="D20" s="227" t="s">
        <v>818</v>
      </c>
      <c r="E20" s="227">
        <v>40</v>
      </c>
      <c r="F20" s="232">
        <f>$F$25*E20/100</f>
        <v>100463.2</v>
      </c>
      <c r="G20" s="232">
        <f>$G$25*E20/100</f>
        <v>88880.4</v>
      </c>
      <c r="H20" s="203">
        <f t="shared" si="0"/>
        <v>3</v>
      </c>
      <c r="I20" s="203">
        <f t="shared" si="0"/>
        <v>2</v>
      </c>
      <c r="J20" s="51">
        <v>1</v>
      </c>
      <c r="K20" s="38">
        <v>1</v>
      </c>
      <c r="L20" s="51">
        <v>1</v>
      </c>
      <c r="M20" s="38">
        <v>1</v>
      </c>
      <c r="N20" s="51">
        <v>1</v>
      </c>
      <c r="O20" s="38"/>
      <c r="P20" s="51"/>
      <c r="Q20" s="5"/>
      <c r="R20" s="120">
        <f t="shared" ref="R20:S25" si="1">J20+L20+N20+P20</f>
        <v>3</v>
      </c>
      <c r="S20" s="120">
        <f t="shared" si="1"/>
        <v>2</v>
      </c>
      <c r="T20" s="120">
        <f t="shared" ref="T20:T25" si="2">S20-R20</f>
        <v>-1</v>
      </c>
      <c r="U20" s="235"/>
      <c r="V20" s="5">
        <f t="shared" ref="V20:V25" si="3">O20/N20*100</f>
        <v>0</v>
      </c>
      <c r="W20" s="5">
        <f t="shared" ref="W20:W25" si="4">G20/F20*100</f>
        <v>88.470604161523809</v>
      </c>
      <c r="X20" s="5">
        <f t="shared" ref="X20:X25" si="5">V20/W20*100</f>
        <v>0</v>
      </c>
    </row>
    <row r="21" spans="1:24" ht="45" customHeight="1" x14ac:dyDescent="0.2">
      <c r="A21" s="51">
        <v>4</v>
      </c>
      <c r="B21" s="413" t="s">
        <v>842</v>
      </c>
      <c r="C21" s="414"/>
      <c r="D21" s="227" t="s">
        <v>504</v>
      </c>
      <c r="E21" s="227">
        <v>40</v>
      </c>
      <c r="F21" s="232">
        <f>$F$25*E21/100</f>
        <v>100463.2</v>
      </c>
      <c r="G21" s="232">
        <f>$G$25*E21/100</f>
        <v>88880.4</v>
      </c>
      <c r="H21" s="203">
        <f t="shared" si="0"/>
        <v>3</v>
      </c>
      <c r="I21" s="203">
        <f t="shared" si="0"/>
        <v>2</v>
      </c>
      <c r="J21" s="51">
        <v>1</v>
      </c>
      <c r="K21" s="38">
        <v>1</v>
      </c>
      <c r="L21" s="51">
        <v>1</v>
      </c>
      <c r="M21" s="38">
        <v>1</v>
      </c>
      <c r="N21" s="51">
        <v>1</v>
      </c>
      <c r="O21" s="38"/>
      <c r="P21" s="51"/>
      <c r="Q21" s="5"/>
      <c r="R21" s="120">
        <f t="shared" si="1"/>
        <v>3</v>
      </c>
      <c r="S21" s="120">
        <f t="shared" si="1"/>
        <v>2</v>
      </c>
      <c r="T21" s="120">
        <f t="shared" si="2"/>
        <v>-1</v>
      </c>
      <c r="U21" s="235"/>
      <c r="V21" s="5">
        <f t="shared" si="3"/>
        <v>0</v>
      </c>
      <c r="W21" s="5">
        <f t="shared" si="4"/>
        <v>88.470604161523809</v>
      </c>
      <c r="X21" s="5">
        <f t="shared" si="5"/>
        <v>0</v>
      </c>
    </row>
    <row r="22" spans="1:24" ht="45" customHeight="1" x14ac:dyDescent="0.2">
      <c r="A22" s="51">
        <v>5</v>
      </c>
      <c r="B22" s="413" t="s">
        <v>843</v>
      </c>
      <c r="C22" s="414"/>
      <c r="D22" s="227" t="s">
        <v>89</v>
      </c>
      <c r="E22" s="227">
        <v>5</v>
      </c>
      <c r="F22" s="232">
        <f>$F$25*E22/100</f>
        <v>12557.9</v>
      </c>
      <c r="G22" s="232">
        <f>$G$25*E22/100</f>
        <v>11110.05</v>
      </c>
      <c r="H22" s="203">
        <f t="shared" si="0"/>
        <v>1</v>
      </c>
      <c r="I22" s="203">
        <f t="shared" si="0"/>
        <v>0</v>
      </c>
      <c r="J22" s="51">
        <v>0</v>
      </c>
      <c r="K22" s="38">
        <v>0</v>
      </c>
      <c r="L22" s="51">
        <v>0</v>
      </c>
      <c r="M22" s="38">
        <v>0</v>
      </c>
      <c r="N22" s="51">
        <v>1</v>
      </c>
      <c r="O22" s="38"/>
      <c r="P22" s="51"/>
      <c r="Q22" s="5"/>
      <c r="R22" s="120">
        <f t="shared" si="1"/>
        <v>1</v>
      </c>
      <c r="S22" s="120">
        <f t="shared" si="1"/>
        <v>0</v>
      </c>
      <c r="T22" s="120">
        <f t="shared" si="2"/>
        <v>-1</v>
      </c>
      <c r="U22" s="235"/>
      <c r="V22" s="5">
        <f t="shared" si="3"/>
        <v>0</v>
      </c>
      <c r="W22" s="5">
        <f t="shared" si="4"/>
        <v>88.470604161523809</v>
      </c>
      <c r="X22" s="5">
        <f t="shared" si="5"/>
        <v>0</v>
      </c>
    </row>
    <row r="23" spans="1:24" ht="45" customHeight="1" x14ac:dyDescent="0.2">
      <c r="A23" s="51">
        <v>6</v>
      </c>
      <c r="B23" s="413" t="s">
        <v>844</v>
      </c>
      <c r="C23" s="414"/>
      <c r="D23" s="227" t="s">
        <v>111</v>
      </c>
      <c r="E23" s="227">
        <v>5</v>
      </c>
      <c r="F23" s="232">
        <f>$F$25*E23/100</f>
        <v>12557.9</v>
      </c>
      <c r="G23" s="232">
        <f>$G$25*E23/100</f>
        <v>11110.05</v>
      </c>
      <c r="H23" s="203">
        <f t="shared" si="0"/>
        <v>1</v>
      </c>
      <c r="I23" s="203">
        <f t="shared" si="0"/>
        <v>1</v>
      </c>
      <c r="J23" s="51">
        <v>0</v>
      </c>
      <c r="K23" s="38">
        <v>0</v>
      </c>
      <c r="L23" s="51">
        <v>1</v>
      </c>
      <c r="M23" s="38">
        <v>1</v>
      </c>
      <c r="N23" s="51">
        <v>0</v>
      </c>
      <c r="O23" s="38"/>
      <c r="P23" s="51"/>
      <c r="Q23" s="5"/>
      <c r="R23" s="120">
        <f t="shared" si="1"/>
        <v>1</v>
      </c>
      <c r="S23" s="120">
        <f t="shared" si="1"/>
        <v>1</v>
      </c>
      <c r="T23" s="120">
        <f t="shared" si="2"/>
        <v>0</v>
      </c>
      <c r="U23" s="235"/>
      <c r="V23" s="5" t="e">
        <f t="shared" si="3"/>
        <v>#DIV/0!</v>
      </c>
      <c r="W23" s="5">
        <f t="shared" si="4"/>
        <v>88.470604161523809</v>
      </c>
      <c r="X23" s="5" t="e">
        <f t="shared" si="5"/>
        <v>#DIV/0!</v>
      </c>
    </row>
    <row r="24" spans="1:24" ht="45" customHeight="1" x14ac:dyDescent="0.2">
      <c r="A24" s="51"/>
      <c r="B24" s="413"/>
      <c r="C24" s="414"/>
      <c r="D24" s="227"/>
      <c r="E24" s="227"/>
      <c r="F24" s="232"/>
      <c r="G24" s="232"/>
      <c r="H24" s="203">
        <f t="shared" si="0"/>
        <v>0</v>
      </c>
      <c r="I24" s="203">
        <f t="shared" si="0"/>
        <v>0</v>
      </c>
      <c r="J24" s="51"/>
      <c r="K24" s="38"/>
      <c r="L24" s="51"/>
      <c r="M24" s="38"/>
      <c r="N24" s="51"/>
      <c r="O24" s="38"/>
      <c r="P24" s="51"/>
      <c r="Q24" s="5"/>
      <c r="R24" s="120"/>
      <c r="S24" s="120"/>
      <c r="T24" s="120"/>
      <c r="U24" s="193"/>
      <c r="V24" s="5"/>
      <c r="W24" s="5"/>
      <c r="X24" s="5"/>
    </row>
    <row r="25" spans="1:24" s="1" customFormat="1" ht="36.75" customHeight="1" x14ac:dyDescent="0.2">
      <c r="A25" s="417" t="s">
        <v>24</v>
      </c>
      <c r="B25" s="418"/>
      <c r="C25" s="419"/>
      <c r="D25" s="227"/>
      <c r="E25" s="227">
        <f>SUM(E19:E24)</f>
        <v>100</v>
      </c>
      <c r="F25" s="234">
        <f>SEGUIMIENTO!D72</f>
        <v>251158</v>
      </c>
      <c r="G25" s="234">
        <f>SEGUIMIENTO!E72</f>
        <v>222201</v>
      </c>
      <c r="H25" s="227">
        <f t="shared" ref="H25:Q25" si="6">SUM(H19:H24)</f>
        <v>9</v>
      </c>
      <c r="I25" s="227">
        <f t="shared" si="6"/>
        <v>5</v>
      </c>
      <c r="J25" s="227">
        <f t="shared" si="6"/>
        <v>2</v>
      </c>
      <c r="K25" s="230">
        <f t="shared" si="6"/>
        <v>2</v>
      </c>
      <c r="L25" s="227">
        <f t="shared" si="6"/>
        <v>4</v>
      </c>
      <c r="M25" s="227">
        <f t="shared" si="6"/>
        <v>3</v>
      </c>
      <c r="N25" s="227">
        <f t="shared" si="6"/>
        <v>3</v>
      </c>
      <c r="O25" s="227">
        <f t="shared" si="6"/>
        <v>0</v>
      </c>
      <c r="P25" s="227">
        <f t="shared" si="6"/>
        <v>0</v>
      </c>
      <c r="Q25" s="18">
        <f t="shared" si="6"/>
        <v>0</v>
      </c>
      <c r="R25" s="121">
        <f t="shared" si="1"/>
        <v>9</v>
      </c>
      <c r="S25" s="121">
        <f t="shared" si="1"/>
        <v>5</v>
      </c>
      <c r="T25" s="121">
        <f t="shared" si="2"/>
        <v>-4</v>
      </c>
      <c r="U25" s="193"/>
      <c r="V25" s="5">
        <f t="shared" si="3"/>
        <v>0</v>
      </c>
      <c r="W25" s="5">
        <f t="shared" si="4"/>
        <v>88.470604161523823</v>
      </c>
      <c r="X25" s="5">
        <f t="shared" si="5"/>
        <v>0</v>
      </c>
    </row>
    <row r="26" spans="1:24" s="6" customFormat="1" ht="14.25" customHeight="1" x14ac:dyDescent="0.2">
      <c r="F26" s="10"/>
    </row>
    <row r="27" spans="1:24" s="6" customFormat="1" ht="14.25" customHeight="1" x14ac:dyDescent="0.2">
      <c r="B27" s="11" t="s">
        <v>25</v>
      </c>
      <c r="F27" s="10"/>
      <c r="H27" s="6" t="s">
        <v>26</v>
      </c>
    </row>
    <row r="28" spans="1:24" x14ac:dyDescent="0.2">
      <c r="J28" s="95"/>
      <c r="K28" s="95"/>
      <c r="L28" s="95"/>
      <c r="M28" s="95"/>
      <c r="N28" s="95"/>
      <c r="O28" s="95"/>
      <c r="P28" s="95"/>
    </row>
    <row r="29" spans="1:24" x14ac:dyDescent="0.2">
      <c r="J29" s="95"/>
      <c r="K29" s="95"/>
      <c r="L29" s="95"/>
      <c r="M29" s="95"/>
      <c r="N29" s="95"/>
      <c r="O29" s="95"/>
      <c r="P29" s="95"/>
    </row>
    <row r="30" spans="1:24" x14ac:dyDescent="0.2">
      <c r="J30" s="95"/>
      <c r="K30" s="95"/>
      <c r="L30" s="95"/>
      <c r="M30" s="95"/>
      <c r="N30" s="95"/>
      <c r="O30" s="95"/>
      <c r="P30" s="95"/>
    </row>
    <row r="31" spans="1:2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50"/>
      <c r="S31" s="50"/>
      <c r="T31" s="317"/>
      <c r="U31" s="317"/>
      <c r="V31" s="6"/>
    </row>
    <row r="32" spans="1:24" x14ac:dyDescent="0.2">
      <c r="A32" s="289" t="s">
        <v>57</v>
      </c>
      <c r="B32" s="289"/>
      <c r="C32" s="289"/>
      <c r="D32" s="6"/>
      <c r="E32" s="6"/>
      <c r="F32" s="6"/>
      <c r="G32" s="6"/>
      <c r="H32" s="287" t="s">
        <v>286</v>
      </c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</row>
    <row r="33" spans="1:22" x14ac:dyDescent="0.2">
      <c r="A33" s="287" t="s">
        <v>56</v>
      </c>
      <c r="B33" s="287"/>
      <c r="C33" s="287"/>
      <c r="D33" s="6"/>
      <c r="E33" s="6"/>
      <c r="F33" s="6"/>
      <c r="G33" s="6"/>
      <c r="H33" s="287" t="s">
        <v>116</v>
      </c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</row>
    <row r="34" spans="1:22" x14ac:dyDescent="0.2">
      <c r="J34" s="95"/>
      <c r="K34" s="95"/>
      <c r="L34" s="95"/>
      <c r="M34" s="95"/>
      <c r="N34" s="95"/>
      <c r="O34" s="95"/>
      <c r="P34" s="95"/>
    </row>
    <row r="35" spans="1:22" x14ac:dyDescent="0.2">
      <c r="J35" s="95"/>
      <c r="K35" s="95"/>
      <c r="L35" s="95"/>
      <c r="M35" s="95"/>
      <c r="N35" s="95"/>
      <c r="O35" s="95"/>
      <c r="P35" s="95"/>
    </row>
    <row r="36" spans="1:22" x14ac:dyDescent="0.2">
      <c r="J36" s="95"/>
      <c r="K36" s="95"/>
      <c r="L36" s="95"/>
      <c r="M36" s="95"/>
      <c r="N36" s="95"/>
      <c r="O36" s="95"/>
      <c r="P36" s="95"/>
    </row>
    <row r="37" spans="1:22" x14ac:dyDescent="0.2">
      <c r="J37" s="95"/>
      <c r="K37" s="95"/>
      <c r="L37" s="95"/>
      <c r="M37" s="95"/>
      <c r="N37" s="95"/>
      <c r="O37" s="95"/>
      <c r="P37" s="95"/>
    </row>
    <row r="38" spans="1:22" x14ac:dyDescent="0.2">
      <c r="J38" s="95"/>
      <c r="K38" s="95"/>
      <c r="L38" s="95"/>
      <c r="M38" s="95"/>
      <c r="N38" s="95"/>
      <c r="O38" s="95"/>
      <c r="P38" s="95"/>
    </row>
    <row r="39" spans="1:22" x14ac:dyDescent="0.2">
      <c r="J39" s="95"/>
      <c r="K39" s="95"/>
      <c r="L39" s="95"/>
      <c r="M39" s="95"/>
      <c r="N39" s="95"/>
      <c r="O39" s="95"/>
      <c r="P39" s="95"/>
    </row>
    <row r="40" spans="1:22" x14ac:dyDescent="0.2">
      <c r="J40" s="95"/>
      <c r="K40" s="95"/>
      <c r="L40" s="95"/>
      <c r="M40" s="95"/>
      <c r="N40" s="95"/>
      <c r="O40" s="95"/>
      <c r="P40" s="95"/>
    </row>
    <row r="41" spans="1:22" x14ac:dyDescent="0.2">
      <c r="J41" s="95"/>
      <c r="K41" s="95"/>
      <c r="L41" s="95"/>
      <c r="M41" s="95"/>
      <c r="N41" s="95"/>
      <c r="O41" s="95"/>
      <c r="P41" s="95"/>
    </row>
    <row r="42" spans="1:22" x14ac:dyDescent="0.2">
      <c r="J42" s="95"/>
      <c r="K42" s="95"/>
      <c r="L42" s="95"/>
      <c r="M42" s="95"/>
      <c r="N42" s="95"/>
      <c r="O42" s="95"/>
      <c r="P42" s="95"/>
    </row>
    <row r="43" spans="1:22" x14ac:dyDescent="0.2">
      <c r="J43" s="95"/>
      <c r="K43" s="95"/>
      <c r="L43" s="95"/>
      <c r="M43" s="95"/>
      <c r="N43" s="95"/>
      <c r="O43" s="95"/>
      <c r="P43" s="95"/>
    </row>
    <row r="44" spans="1:22" x14ac:dyDescent="0.2">
      <c r="J44" s="95"/>
      <c r="K44" s="95"/>
      <c r="L44" s="95"/>
      <c r="M44" s="95"/>
      <c r="N44" s="95"/>
      <c r="O44" s="95"/>
      <c r="P44" s="95"/>
    </row>
    <row r="45" spans="1:22" x14ac:dyDescent="0.2">
      <c r="J45" s="95"/>
      <c r="K45" s="95"/>
      <c r="L45" s="95"/>
      <c r="M45" s="95"/>
      <c r="N45" s="95"/>
      <c r="O45" s="95"/>
      <c r="P45" s="95"/>
    </row>
    <row r="46" spans="1:22" x14ac:dyDescent="0.2">
      <c r="J46" s="95"/>
      <c r="K46" s="95"/>
      <c r="L46" s="95"/>
      <c r="M46" s="95"/>
      <c r="N46" s="95"/>
      <c r="O46" s="95"/>
      <c r="P46" s="95"/>
    </row>
    <row r="47" spans="1:22" x14ac:dyDescent="0.2">
      <c r="J47" s="95"/>
      <c r="K47" s="95"/>
      <c r="L47" s="95"/>
      <c r="M47" s="95"/>
      <c r="N47" s="95"/>
      <c r="O47" s="95"/>
      <c r="P47" s="95"/>
    </row>
    <row r="48" spans="1:22" x14ac:dyDescent="0.2">
      <c r="J48" s="95"/>
      <c r="K48" s="95"/>
      <c r="L48" s="95"/>
      <c r="M48" s="95"/>
      <c r="N48" s="95"/>
      <c r="O48" s="95"/>
      <c r="P48" s="95"/>
    </row>
  </sheetData>
  <sheetProtection sheet="1" objects="1" scenarios="1"/>
  <mergeCells count="33">
    <mergeCell ref="A6:X6"/>
    <mergeCell ref="A1:X1"/>
    <mergeCell ref="A2:X2"/>
    <mergeCell ref="A3:X3"/>
    <mergeCell ref="A4:X4"/>
    <mergeCell ref="A5:X5"/>
    <mergeCell ref="A14:U14"/>
    <mergeCell ref="A15:U15"/>
    <mergeCell ref="A17:C17"/>
    <mergeCell ref="D17:D18"/>
    <mergeCell ref="E17:E18"/>
    <mergeCell ref="F17:G17"/>
    <mergeCell ref="H17:I17"/>
    <mergeCell ref="J17:K17"/>
    <mergeCell ref="L17:M17"/>
    <mergeCell ref="N17:O17"/>
    <mergeCell ref="A25:C25"/>
    <mergeCell ref="P17:Q17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T31:U31"/>
    <mergeCell ref="A32:C32"/>
    <mergeCell ref="H32:V32"/>
    <mergeCell ref="A33:C33"/>
    <mergeCell ref="H33:V33"/>
  </mergeCells>
  <printOptions horizontalCentered="1"/>
  <pageMargins left="0.11811023622047245" right="0.11811023622047245" top="0.55118110236220474" bottom="0.35433070866141736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workbookViewId="0">
      <selection activeCell="F28" sqref="F28:G28"/>
    </sheetView>
  </sheetViews>
  <sheetFormatPr baseColWidth="10" defaultRowHeight="12.75" x14ac:dyDescent="0.2"/>
  <cols>
    <col min="1" max="1" width="10.28515625" style="161" customWidth="1"/>
    <col min="2" max="2" width="6.28515625" style="161" customWidth="1"/>
    <col min="3" max="3" width="40.7109375" style="161" customWidth="1"/>
    <col min="4" max="5" width="11.42578125" style="161"/>
    <col min="6" max="7" width="11.7109375" style="161" customWidth="1"/>
    <col min="8" max="9" width="9.28515625" style="161" hidden="1" customWidth="1"/>
    <col min="10" max="10" width="10" style="161" hidden="1" customWidth="1"/>
    <col min="11" max="11" width="9.28515625" style="161" hidden="1" customWidth="1"/>
    <col min="12" max="12" width="10" style="161" hidden="1" customWidth="1"/>
    <col min="13" max="13" width="9.28515625" style="161" hidden="1" customWidth="1"/>
    <col min="14" max="14" width="9.85546875" style="161" customWidth="1"/>
    <col min="15" max="15" width="9.28515625" style="161" customWidth="1"/>
    <col min="16" max="17" width="9.28515625" style="161" hidden="1" customWidth="1"/>
    <col min="18" max="18" width="10.28515625" style="161" customWidth="1"/>
    <col min="19" max="20" width="9.28515625" style="161" customWidth="1"/>
    <col min="21" max="21" width="21.85546875" style="161" customWidth="1"/>
    <col min="22" max="24" width="8.85546875" style="161" customWidth="1"/>
    <col min="25" max="16384" width="11.42578125" style="161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297" t="s">
        <v>52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</row>
    <row r="4" spans="1:24" hidden="1" x14ac:dyDescent="0.2">
      <c r="A4" s="422" t="s">
        <v>53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2"/>
    </row>
    <row r="5" spans="1:24" x14ac:dyDescent="0.2">
      <c r="A5" s="422" t="s">
        <v>54</v>
      </c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2"/>
      <c r="U5" s="422"/>
      <c r="V5" s="422"/>
      <c r="W5" s="422"/>
      <c r="X5" s="422"/>
    </row>
    <row r="6" spans="1:24" hidden="1" x14ac:dyDescent="0.2">
      <c r="A6" s="422" t="s">
        <v>60</v>
      </c>
      <c r="B6" s="422"/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171</v>
      </c>
      <c r="C8" s="146" t="s">
        <v>845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11</v>
      </c>
      <c r="C9" s="146" t="s">
        <v>846</v>
      </c>
      <c r="D9" s="156"/>
      <c r="E9" s="163"/>
      <c r="F9" s="163"/>
      <c r="G9" s="163"/>
      <c r="H9" s="163"/>
      <c r="I9" s="163"/>
      <c r="J9" s="163"/>
      <c r="K9" s="163"/>
      <c r="L9" s="164"/>
      <c r="M9" s="164"/>
      <c r="N9" s="164"/>
      <c r="O9" s="164"/>
      <c r="P9" s="164"/>
      <c r="Q9" s="164"/>
    </row>
    <row r="10" spans="1:24" x14ac:dyDescent="0.2">
      <c r="A10" s="144" t="s">
        <v>464</v>
      </c>
      <c r="B10" s="145">
        <v>1</v>
      </c>
      <c r="C10" s="146" t="s">
        <v>847</v>
      </c>
      <c r="D10" s="156"/>
      <c r="E10" s="163"/>
      <c r="F10" s="163"/>
      <c r="G10" s="163"/>
      <c r="H10" s="163"/>
      <c r="I10" s="163"/>
      <c r="J10" s="163"/>
      <c r="K10" s="163"/>
      <c r="L10" s="164"/>
      <c r="M10" s="164"/>
      <c r="N10" s="164"/>
      <c r="O10" s="164"/>
      <c r="P10" s="164"/>
      <c r="Q10" s="164"/>
    </row>
    <row r="11" spans="1:24" x14ac:dyDescent="0.2">
      <c r="A11" s="144" t="s">
        <v>6</v>
      </c>
      <c r="B11" s="148">
        <v>21</v>
      </c>
      <c r="C11" s="146" t="s">
        <v>848</v>
      </c>
      <c r="D11" s="156"/>
      <c r="E11" s="163"/>
      <c r="F11" s="163"/>
      <c r="G11" s="163"/>
      <c r="H11" s="163"/>
      <c r="I11" s="163"/>
      <c r="J11" s="163"/>
      <c r="K11" s="163"/>
      <c r="L11" s="164"/>
      <c r="M11" s="164"/>
      <c r="N11" s="164"/>
      <c r="O11" s="164"/>
      <c r="P11" s="164"/>
      <c r="Q11" s="164"/>
    </row>
    <row r="12" spans="1:24" x14ac:dyDescent="0.2">
      <c r="A12" s="144" t="s">
        <v>450</v>
      </c>
      <c r="B12" s="145">
        <v>1</v>
      </c>
      <c r="C12" s="146" t="s">
        <v>849</v>
      </c>
      <c r="D12" s="156"/>
      <c r="E12" s="163"/>
      <c r="F12" s="163"/>
      <c r="G12" s="163"/>
      <c r="H12" s="163"/>
      <c r="I12" s="163"/>
      <c r="J12" s="163"/>
      <c r="K12" s="163"/>
      <c r="L12" s="164"/>
      <c r="M12" s="164"/>
      <c r="N12" s="164"/>
      <c r="O12" s="164"/>
      <c r="P12" s="164"/>
      <c r="Q12" s="164"/>
    </row>
    <row r="13" spans="1:24" x14ac:dyDescent="0.2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4"/>
      <c r="M13" s="164"/>
      <c r="N13" s="164"/>
      <c r="O13" s="164"/>
      <c r="P13" s="164"/>
      <c r="Q13" s="164"/>
      <c r="U13" s="165"/>
      <c r="X13" s="238"/>
    </row>
    <row r="14" spans="1:24" x14ac:dyDescent="0.2">
      <c r="A14" s="390" t="s">
        <v>3</v>
      </c>
      <c r="B14" s="390"/>
      <c r="C14" s="390"/>
      <c r="D14" s="390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0"/>
      <c r="P14" s="390"/>
      <c r="Q14" s="390"/>
      <c r="R14" s="390"/>
      <c r="S14" s="390"/>
      <c r="T14" s="390"/>
      <c r="U14" s="390"/>
      <c r="V14" s="390"/>
      <c r="W14" s="390"/>
      <c r="X14" s="390"/>
    </row>
    <row r="15" spans="1:24" ht="25.5" customHeight="1" x14ac:dyDescent="0.2">
      <c r="A15" s="391" t="s">
        <v>850</v>
      </c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</row>
    <row r="16" spans="1:24" x14ac:dyDescent="0.2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</row>
    <row r="17" spans="1:24" ht="12.75" customHeight="1" x14ac:dyDescent="0.2">
      <c r="A17" s="290" t="s">
        <v>4</v>
      </c>
      <c r="B17" s="306"/>
      <c r="C17" s="291"/>
      <c r="D17" s="364" t="s">
        <v>7</v>
      </c>
      <c r="E17" s="364" t="s">
        <v>17</v>
      </c>
      <c r="F17" s="366" t="s">
        <v>18</v>
      </c>
      <c r="G17" s="367"/>
      <c r="H17" s="366" t="s">
        <v>19</v>
      </c>
      <c r="I17" s="367"/>
      <c r="J17" s="368" t="s">
        <v>13</v>
      </c>
      <c r="K17" s="369"/>
      <c r="L17" s="368" t="s">
        <v>9</v>
      </c>
      <c r="M17" s="369"/>
      <c r="N17" s="368" t="s">
        <v>12</v>
      </c>
      <c r="O17" s="369"/>
      <c r="P17" s="368" t="s">
        <v>14</v>
      </c>
      <c r="Q17" s="369"/>
      <c r="R17" s="311" t="s">
        <v>27</v>
      </c>
      <c r="S17" s="311"/>
      <c r="T17" s="311"/>
      <c r="U17" s="311" t="s">
        <v>28</v>
      </c>
      <c r="V17" s="366" t="s">
        <v>30</v>
      </c>
      <c r="W17" s="370"/>
      <c r="X17" s="367"/>
    </row>
    <row r="18" spans="1:24" ht="24" x14ac:dyDescent="0.2">
      <c r="A18" s="2" t="s">
        <v>16</v>
      </c>
      <c r="B18" s="288" t="s">
        <v>5</v>
      </c>
      <c r="C18" s="288"/>
      <c r="D18" s="365"/>
      <c r="E18" s="365"/>
      <c r="F18" s="103" t="s">
        <v>20</v>
      </c>
      <c r="G18" s="103" t="s">
        <v>21</v>
      </c>
      <c r="H18" s="103" t="s">
        <v>22</v>
      </c>
      <c r="I18" s="103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103" t="s">
        <v>31</v>
      </c>
      <c r="W18" s="103" t="s">
        <v>32</v>
      </c>
      <c r="X18" s="103" t="s">
        <v>33</v>
      </c>
    </row>
    <row r="19" spans="1:24" ht="45" customHeight="1" x14ac:dyDescent="0.2">
      <c r="A19" s="239">
        <v>1</v>
      </c>
      <c r="B19" s="420" t="s">
        <v>851</v>
      </c>
      <c r="C19" s="421"/>
      <c r="D19" s="240" t="s">
        <v>852</v>
      </c>
      <c r="E19" s="240">
        <v>10</v>
      </c>
      <c r="F19" s="17">
        <f>$F$28*E19/100</f>
        <v>440698</v>
      </c>
      <c r="G19" s="17">
        <f>$G$28*E19/100</f>
        <v>423284.4</v>
      </c>
      <c r="H19" s="166">
        <f>J19+L19+N19+P19</f>
        <v>273</v>
      </c>
      <c r="I19" s="166">
        <f>K19+M19+O19+Q19</f>
        <v>181</v>
      </c>
      <c r="J19" s="239">
        <v>90</v>
      </c>
      <c r="K19" s="241">
        <v>90</v>
      </c>
      <c r="L19" s="239">
        <v>91</v>
      </c>
      <c r="M19" s="166">
        <v>91</v>
      </c>
      <c r="N19" s="239">
        <v>92</v>
      </c>
      <c r="O19" s="166"/>
      <c r="P19" s="239"/>
      <c r="Q19" s="166"/>
      <c r="R19" s="120">
        <f>J19+L19+N19+P19</f>
        <v>273</v>
      </c>
      <c r="S19" s="120">
        <f>K19+M19+O19+Q19</f>
        <v>181</v>
      </c>
      <c r="T19" s="120">
        <f>S19-R19</f>
        <v>-92</v>
      </c>
      <c r="U19" s="25"/>
      <c r="V19" s="5">
        <f>O19/N19*100</f>
        <v>0</v>
      </c>
      <c r="W19" s="5">
        <f>G19/F19*100</f>
        <v>96.048631942963212</v>
      </c>
      <c r="X19" s="5">
        <f>V19/W19*100</f>
        <v>0</v>
      </c>
    </row>
    <row r="20" spans="1:24" ht="45" customHeight="1" x14ac:dyDescent="0.2">
      <c r="A20" s="239">
        <v>2</v>
      </c>
      <c r="B20" s="420" t="s">
        <v>853</v>
      </c>
      <c r="C20" s="421"/>
      <c r="D20" s="240" t="s">
        <v>854</v>
      </c>
      <c r="E20" s="240">
        <v>10</v>
      </c>
      <c r="F20" s="17">
        <f t="shared" ref="F20:F27" si="0">$F$28*E20/100</f>
        <v>440698</v>
      </c>
      <c r="G20" s="17">
        <f t="shared" ref="G20:G27" si="1">$G$28*E20/100</f>
        <v>423284.4</v>
      </c>
      <c r="H20" s="166">
        <f t="shared" ref="H20:I27" si="2">J20+L20+N20+P20</f>
        <v>36</v>
      </c>
      <c r="I20" s="166">
        <f t="shared" si="2"/>
        <v>24</v>
      </c>
      <c r="J20" s="239">
        <v>12</v>
      </c>
      <c r="K20" s="241">
        <v>12</v>
      </c>
      <c r="L20" s="239">
        <v>12</v>
      </c>
      <c r="M20" s="166">
        <v>12</v>
      </c>
      <c r="N20" s="239">
        <v>12</v>
      </c>
      <c r="O20" s="166"/>
      <c r="P20" s="239"/>
      <c r="Q20" s="166"/>
      <c r="R20" s="120">
        <f t="shared" ref="R20:S28" si="3">J20+L20+N20+P20</f>
        <v>36</v>
      </c>
      <c r="S20" s="120">
        <f t="shared" si="3"/>
        <v>24</v>
      </c>
      <c r="T20" s="120">
        <f t="shared" ref="T20:T28" si="4">S20-R20</f>
        <v>-12</v>
      </c>
      <c r="U20" s="25"/>
      <c r="V20" s="5">
        <f t="shared" ref="V20:V28" si="5">O20/N20*100</f>
        <v>0</v>
      </c>
      <c r="W20" s="5">
        <f t="shared" ref="W20:W28" si="6">G20/F20*100</f>
        <v>96.048631942963212</v>
      </c>
      <c r="X20" s="5">
        <f t="shared" ref="X20:X28" si="7">V20/W20*100</f>
        <v>0</v>
      </c>
    </row>
    <row r="21" spans="1:24" ht="45" customHeight="1" x14ac:dyDescent="0.2">
      <c r="A21" s="239">
        <v>3</v>
      </c>
      <c r="B21" s="420" t="s">
        <v>855</v>
      </c>
      <c r="C21" s="421"/>
      <c r="D21" s="240" t="s">
        <v>44</v>
      </c>
      <c r="E21" s="240">
        <v>10</v>
      </c>
      <c r="F21" s="17">
        <f t="shared" si="0"/>
        <v>440698</v>
      </c>
      <c r="G21" s="17">
        <f t="shared" si="1"/>
        <v>423284.4</v>
      </c>
      <c r="H21" s="166">
        <f t="shared" si="2"/>
        <v>36</v>
      </c>
      <c r="I21" s="166">
        <f t="shared" si="2"/>
        <v>24</v>
      </c>
      <c r="J21" s="239">
        <v>12</v>
      </c>
      <c r="K21" s="241">
        <v>12</v>
      </c>
      <c r="L21" s="239">
        <v>12</v>
      </c>
      <c r="M21" s="166">
        <v>12</v>
      </c>
      <c r="N21" s="239">
        <v>12</v>
      </c>
      <c r="O21" s="166"/>
      <c r="P21" s="239"/>
      <c r="Q21" s="166"/>
      <c r="R21" s="120">
        <f t="shared" si="3"/>
        <v>36</v>
      </c>
      <c r="S21" s="120">
        <f t="shared" si="3"/>
        <v>24</v>
      </c>
      <c r="T21" s="120">
        <f t="shared" si="4"/>
        <v>-12</v>
      </c>
      <c r="U21" s="22"/>
      <c r="V21" s="5">
        <f t="shared" si="5"/>
        <v>0</v>
      </c>
      <c r="W21" s="5">
        <f t="shared" si="6"/>
        <v>96.048631942963212</v>
      </c>
      <c r="X21" s="5">
        <f t="shared" si="7"/>
        <v>0</v>
      </c>
    </row>
    <row r="22" spans="1:24" ht="38.25" customHeight="1" x14ac:dyDescent="0.2">
      <c r="A22" s="239">
        <v>4</v>
      </c>
      <c r="B22" s="420" t="s">
        <v>856</v>
      </c>
      <c r="C22" s="421"/>
      <c r="D22" s="240" t="s">
        <v>44</v>
      </c>
      <c r="E22" s="240">
        <v>10</v>
      </c>
      <c r="F22" s="17">
        <f t="shared" si="0"/>
        <v>440698</v>
      </c>
      <c r="G22" s="17">
        <f t="shared" si="1"/>
        <v>423284.4</v>
      </c>
      <c r="H22" s="166">
        <f t="shared" si="2"/>
        <v>9</v>
      </c>
      <c r="I22" s="166">
        <f t="shared" si="2"/>
        <v>6</v>
      </c>
      <c r="J22" s="239">
        <v>3</v>
      </c>
      <c r="K22" s="241">
        <v>3</v>
      </c>
      <c r="L22" s="239">
        <v>3</v>
      </c>
      <c r="M22" s="166">
        <v>3</v>
      </c>
      <c r="N22" s="239">
        <v>3</v>
      </c>
      <c r="O22" s="166"/>
      <c r="P22" s="239"/>
      <c r="Q22" s="166"/>
      <c r="R22" s="120">
        <f t="shared" si="3"/>
        <v>9</v>
      </c>
      <c r="S22" s="120">
        <f t="shared" si="3"/>
        <v>6</v>
      </c>
      <c r="T22" s="120">
        <f t="shared" si="4"/>
        <v>-3</v>
      </c>
      <c r="U22" s="25"/>
      <c r="V22" s="5">
        <f t="shared" si="5"/>
        <v>0</v>
      </c>
      <c r="W22" s="5">
        <f t="shared" si="6"/>
        <v>96.048631942963212</v>
      </c>
      <c r="X22" s="5">
        <f t="shared" si="7"/>
        <v>0</v>
      </c>
    </row>
    <row r="23" spans="1:24" ht="45" customHeight="1" x14ac:dyDescent="0.2">
      <c r="A23" s="239">
        <v>5</v>
      </c>
      <c r="B23" s="420" t="s">
        <v>857</v>
      </c>
      <c r="C23" s="421"/>
      <c r="D23" s="240" t="s">
        <v>44</v>
      </c>
      <c r="E23" s="240">
        <v>20</v>
      </c>
      <c r="F23" s="17">
        <f t="shared" si="0"/>
        <v>881396</v>
      </c>
      <c r="G23" s="17">
        <f t="shared" si="1"/>
        <v>846568.8</v>
      </c>
      <c r="H23" s="166">
        <f t="shared" si="2"/>
        <v>9</v>
      </c>
      <c r="I23" s="166">
        <f t="shared" si="2"/>
        <v>6</v>
      </c>
      <c r="J23" s="239">
        <v>3</v>
      </c>
      <c r="K23" s="241">
        <v>3</v>
      </c>
      <c r="L23" s="239">
        <v>3</v>
      </c>
      <c r="M23" s="166">
        <v>3</v>
      </c>
      <c r="N23" s="239">
        <v>3</v>
      </c>
      <c r="O23" s="166"/>
      <c r="P23" s="239"/>
      <c r="Q23" s="166"/>
      <c r="R23" s="120">
        <f t="shared" si="3"/>
        <v>9</v>
      </c>
      <c r="S23" s="120">
        <f t="shared" si="3"/>
        <v>6</v>
      </c>
      <c r="T23" s="120">
        <f t="shared" si="4"/>
        <v>-3</v>
      </c>
      <c r="U23" s="25"/>
      <c r="V23" s="5">
        <f t="shared" si="5"/>
        <v>0</v>
      </c>
      <c r="W23" s="5">
        <f t="shared" si="6"/>
        <v>96.048631942963212</v>
      </c>
      <c r="X23" s="5">
        <f t="shared" si="7"/>
        <v>0</v>
      </c>
    </row>
    <row r="24" spans="1:24" ht="45" customHeight="1" x14ac:dyDescent="0.2">
      <c r="A24" s="239">
        <v>6</v>
      </c>
      <c r="B24" s="420" t="s">
        <v>858</v>
      </c>
      <c r="C24" s="421"/>
      <c r="D24" s="240" t="s">
        <v>44</v>
      </c>
      <c r="E24" s="240">
        <v>10</v>
      </c>
      <c r="F24" s="17">
        <f t="shared" si="0"/>
        <v>440698</v>
      </c>
      <c r="G24" s="17">
        <f t="shared" si="1"/>
        <v>423284.4</v>
      </c>
      <c r="H24" s="166">
        <f t="shared" si="2"/>
        <v>36</v>
      </c>
      <c r="I24" s="166">
        <f t="shared" si="2"/>
        <v>24</v>
      </c>
      <c r="J24" s="239">
        <v>12</v>
      </c>
      <c r="K24" s="241">
        <v>12</v>
      </c>
      <c r="L24" s="239">
        <v>12</v>
      </c>
      <c r="M24" s="166">
        <v>12</v>
      </c>
      <c r="N24" s="239">
        <v>12</v>
      </c>
      <c r="O24" s="166"/>
      <c r="P24" s="239"/>
      <c r="Q24" s="166"/>
      <c r="R24" s="120">
        <f t="shared" si="3"/>
        <v>36</v>
      </c>
      <c r="S24" s="120">
        <f t="shared" si="3"/>
        <v>24</v>
      </c>
      <c r="T24" s="120">
        <f t="shared" si="4"/>
        <v>-12</v>
      </c>
      <c r="U24" s="25"/>
      <c r="V24" s="5">
        <f t="shared" si="5"/>
        <v>0</v>
      </c>
      <c r="W24" s="5">
        <f t="shared" si="6"/>
        <v>96.048631942963212</v>
      </c>
      <c r="X24" s="5">
        <f t="shared" si="7"/>
        <v>0</v>
      </c>
    </row>
    <row r="25" spans="1:24" ht="45" customHeight="1" x14ac:dyDescent="0.2">
      <c r="A25" s="239">
        <v>7</v>
      </c>
      <c r="B25" s="420" t="s">
        <v>859</v>
      </c>
      <c r="C25" s="421"/>
      <c r="D25" s="240" t="s">
        <v>852</v>
      </c>
      <c r="E25" s="240">
        <v>10</v>
      </c>
      <c r="F25" s="17">
        <f t="shared" si="0"/>
        <v>440698</v>
      </c>
      <c r="G25" s="17">
        <f t="shared" si="1"/>
        <v>423284.4</v>
      </c>
      <c r="H25" s="166">
        <f t="shared" si="2"/>
        <v>9</v>
      </c>
      <c r="I25" s="166">
        <f t="shared" si="2"/>
        <v>6</v>
      </c>
      <c r="J25" s="239">
        <v>3</v>
      </c>
      <c r="K25" s="241">
        <v>3</v>
      </c>
      <c r="L25" s="239">
        <v>3</v>
      </c>
      <c r="M25" s="166">
        <v>3</v>
      </c>
      <c r="N25" s="239">
        <v>3</v>
      </c>
      <c r="O25" s="166"/>
      <c r="P25" s="239"/>
      <c r="Q25" s="166"/>
      <c r="R25" s="120">
        <f t="shared" si="3"/>
        <v>9</v>
      </c>
      <c r="S25" s="120">
        <f t="shared" si="3"/>
        <v>6</v>
      </c>
      <c r="T25" s="120">
        <f t="shared" si="4"/>
        <v>-3</v>
      </c>
      <c r="U25" s="25"/>
      <c r="V25" s="5">
        <f t="shared" si="5"/>
        <v>0</v>
      </c>
      <c r="W25" s="5">
        <f t="shared" si="6"/>
        <v>96.048631942963212</v>
      </c>
      <c r="X25" s="5">
        <f t="shared" si="7"/>
        <v>0</v>
      </c>
    </row>
    <row r="26" spans="1:24" ht="45" customHeight="1" x14ac:dyDescent="0.2">
      <c r="A26" s="239">
        <v>8</v>
      </c>
      <c r="B26" s="420" t="s">
        <v>860</v>
      </c>
      <c r="C26" s="421"/>
      <c r="D26" s="240" t="s">
        <v>44</v>
      </c>
      <c r="E26" s="240">
        <v>10</v>
      </c>
      <c r="F26" s="17">
        <f t="shared" si="0"/>
        <v>440698</v>
      </c>
      <c r="G26" s="17">
        <f t="shared" si="1"/>
        <v>423284.4</v>
      </c>
      <c r="H26" s="166">
        <f t="shared" si="2"/>
        <v>9</v>
      </c>
      <c r="I26" s="166">
        <f t="shared" si="2"/>
        <v>6</v>
      </c>
      <c r="J26" s="239">
        <v>3</v>
      </c>
      <c r="K26" s="241">
        <v>3</v>
      </c>
      <c r="L26" s="239">
        <v>3</v>
      </c>
      <c r="M26" s="166">
        <v>3</v>
      </c>
      <c r="N26" s="239">
        <v>3</v>
      </c>
      <c r="O26" s="166"/>
      <c r="P26" s="239"/>
      <c r="Q26" s="166"/>
      <c r="R26" s="120">
        <f t="shared" si="3"/>
        <v>9</v>
      </c>
      <c r="S26" s="120">
        <f t="shared" si="3"/>
        <v>6</v>
      </c>
      <c r="T26" s="120">
        <f t="shared" si="4"/>
        <v>-3</v>
      </c>
      <c r="U26" s="25"/>
      <c r="V26" s="5">
        <f t="shared" si="5"/>
        <v>0</v>
      </c>
      <c r="W26" s="5">
        <f t="shared" si="6"/>
        <v>96.048631942963212</v>
      </c>
      <c r="X26" s="5">
        <f t="shared" si="7"/>
        <v>0</v>
      </c>
    </row>
    <row r="27" spans="1:24" ht="45" customHeight="1" x14ac:dyDescent="0.2">
      <c r="A27" s="239">
        <v>9</v>
      </c>
      <c r="B27" s="420" t="s">
        <v>861</v>
      </c>
      <c r="C27" s="421"/>
      <c r="D27" s="240" t="s">
        <v>44</v>
      </c>
      <c r="E27" s="240">
        <v>10</v>
      </c>
      <c r="F27" s="17">
        <f t="shared" si="0"/>
        <v>440698</v>
      </c>
      <c r="G27" s="17">
        <f t="shared" si="1"/>
        <v>423284.4</v>
      </c>
      <c r="H27" s="166">
        <f t="shared" si="2"/>
        <v>9</v>
      </c>
      <c r="I27" s="166">
        <f t="shared" si="2"/>
        <v>6</v>
      </c>
      <c r="J27" s="240">
        <v>3</v>
      </c>
      <c r="K27" s="242">
        <v>3</v>
      </c>
      <c r="L27" s="240">
        <v>3</v>
      </c>
      <c r="M27" s="18">
        <v>3</v>
      </c>
      <c r="N27" s="240">
        <v>3</v>
      </c>
      <c r="O27" s="18"/>
      <c r="P27" s="240"/>
      <c r="Q27" s="18"/>
      <c r="R27" s="120">
        <f t="shared" si="3"/>
        <v>9</v>
      </c>
      <c r="S27" s="120">
        <f t="shared" si="3"/>
        <v>6</v>
      </c>
      <c r="T27" s="120">
        <f t="shared" si="4"/>
        <v>-3</v>
      </c>
      <c r="U27" s="61"/>
      <c r="V27" s="5">
        <f t="shared" si="5"/>
        <v>0</v>
      </c>
      <c r="W27" s="5">
        <f t="shared" si="6"/>
        <v>96.048631942963212</v>
      </c>
      <c r="X27" s="5">
        <f t="shared" si="7"/>
        <v>0</v>
      </c>
    </row>
    <row r="28" spans="1:24" s="1" customFormat="1" ht="36.75" customHeight="1" x14ac:dyDescent="0.2">
      <c r="A28" s="298" t="s">
        <v>24</v>
      </c>
      <c r="B28" s="299"/>
      <c r="C28" s="300"/>
      <c r="D28" s="18"/>
      <c r="E28" s="18">
        <f>SUM(E19:E27)</f>
        <v>100</v>
      </c>
      <c r="F28" s="40">
        <f>SEGUIMIENTO!D34</f>
        <v>4406980</v>
      </c>
      <c r="G28" s="40">
        <f>SEGUIMIENTO!E34</f>
        <v>4232844</v>
      </c>
      <c r="H28" s="18">
        <f t="shared" ref="H28:Q28" si="8">SUM(H19:H27)</f>
        <v>426</v>
      </c>
      <c r="I28" s="18">
        <f t="shared" si="8"/>
        <v>283</v>
      </c>
      <c r="J28" s="18">
        <f t="shared" si="8"/>
        <v>141</v>
      </c>
      <c r="K28" s="18">
        <f t="shared" si="8"/>
        <v>141</v>
      </c>
      <c r="L28" s="18">
        <f t="shared" si="8"/>
        <v>142</v>
      </c>
      <c r="M28" s="18">
        <f t="shared" si="8"/>
        <v>142</v>
      </c>
      <c r="N28" s="18">
        <f t="shared" si="8"/>
        <v>143</v>
      </c>
      <c r="O28" s="18">
        <f t="shared" si="8"/>
        <v>0</v>
      </c>
      <c r="P28" s="18">
        <f t="shared" si="8"/>
        <v>0</v>
      </c>
      <c r="Q28" s="18">
        <f t="shared" si="8"/>
        <v>0</v>
      </c>
      <c r="R28" s="121">
        <f t="shared" si="3"/>
        <v>426</v>
      </c>
      <c r="S28" s="121">
        <f t="shared" si="3"/>
        <v>283</v>
      </c>
      <c r="T28" s="121">
        <f t="shared" si="4"/>
        <v>-143</v>
      </c>
      <c r="U28" s="121"/>
      <c r="V28" s="5">
        <f t="shared" si="5"/>
        <v>0</v>
      </c>
      <c r="W28" s="5">
        <f t="shared" si="6"/>
        <v>96.048631942963198</v>
      </c>
      <c r="X28" s="5">
        <f t="shared" si="7"/>
        <v>0</v>
      </c>
    </row>
    <row r="29" spans="1:24" s="6" customFormat="1" ht="14.25" customHeight="1" x14ac:dyDescent="0.2">
      <c r="F29" s="243"/>
    </row>
    <row r="30" spans="1:24" s="6" customFormat="1" ht="14.25" customHeight="1" x14ac:dyDescent="0.2">
      <c r="B30" s="11" t="s">
        <v>25</v>
      </c>
      <c r="F30" s="243"/>
      <c r="H30" s="6" t="s">
        <v>26</v>
      </c>
    </row>
    <row r="34" spans="1:2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1"/>
      <c r="S34" s="1"/>
      <c r="T34" s="317"/>
      <c r="U34" s="317"/>
      <c r="V34" s="28"/>
    </row>
    <row r="35" spans="1:23" x14ac:dyDescent="0.2">
      <c r="A35" s="289" t="s">
        <v>57</v>
      </c>
      <c r="B35" s="289"/>
      <c r="C35" s="289"/>
      <c r="D35" s="6"/>
      <c r="E35" s="6"/>
      <c r="F35" s="6"/>
      <c r="G35" s="6"/>
      <c r="H35" s="287" t="s">
        <v>286</v>
      </c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</row>
    <row r="36" spans="1:23" x14ac:dyDescent="0.2">
      <c r="A36" s="287" t="s">
        <v>56</v>
      </c>
      <c r="B36" s="287"/>
      <c r="C36" s="287"/>
      <c r="D36" s="6"/>
      <c r="E36" s="6"/>
      <c r="F36" s="6"/>
      <c r="G36" s="6"/>
      <c r="H36" s="287" t="s">
        <v>116</v>
      </c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</row>
  </sheetData>
  <sheetProtection sheet="1" objects="1" scenarios="1"/>
  <mergeCells count="36">
    <mergeCell ref="A6:X6"/>
    <mergeCell ref="A1:X1"/>
    <mergeCell ref="A2:X2"/>
    <mergeCell ref="A3:X3"/>
    <mergeCell ref="A4:X4"/>
    <mergeCell ref="A5:X5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B25:C25"/>
    <mergeCell ref="P17:Q17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A36:C36"/>
    <mergeCell ref="H36:V36"/>
    <mergeCell ref="B26:C26"/>
    <mergeCell ref="B27:C27"/>
    <mergeCell ref="A28:C28"/>
    <mergeCell ref="T34:U34"/>
    <mergeCell ref="A35:C35"/>
    <mergeCell ref="H35:W35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workbookViewId="0">
      <selection activeCell="F25" sqref="F25:G25"/>
    </sheetView>
  </sheetViews>
  <sheetFormatPr baseColWidth="10" defaultRowHeight="12.75" x14ac:dyDescent="0.2"/>
  <cols>
    <col min="1" max="1" width="10.5703125" style="161" customWidth="1"/>
    <col min="2" max="2" width="8.28515625" style="161" customWidth="1"/>
    <col min="3" max="3" width="40.7109375" style="161" customWidth="1"/>
    <col min="4" max="5" width="11.42578125" style="161"/>
    <col min="6" max="6" width="14.42578125" style="161" customWidth="1"/>
    <col min="7" max="7" width="13.28515625" style="161" bestFit="1" customWidth="1"/>
    <col min="8" max="13" width="9.28515625" style="161" hidden="1" customWidth="1"/>
    <col min="14" max="15" width="9.28515625" style="161" customWidth="1"/>
    <col min="16" max="17" width="9.28515625" style="161" hidden="1" customWidth="1"/>
    <col min="18" max="20" width="9.28515625" style="161" customWidth="1"/>
    <col min="21" max="21" width="22.7109375" style="161" customWidth="1"/>
    <col min="22" max="24" width="8.85546875" style="161" customWidth="1"/>
    <col min="25" max="16384" width="11.42578125" style="161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171</v>
      </c>
      <c r="C8" s="146" t="s">
        <v>845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11</v>
      </c>
      <c r="C9" s="146" t="s">
        <v>846</v>
      </c>
      <c r="D9" s="156"/>
      <c r="E9" s="163"/>
      <c r="F9" s="163"/>
      <c r="G9" s="163"/>
      <c r="H9" s="163"/>
      <c r="I9" s="163"/>
      <c r="J9" s="163"/>
      <c r="K9" s="163"/>
      <c r="L9" s="164"/>
      <c r="M9" s="164"/>
      <c r="N9" s="164"/>
      <c r="O9" s="164"/>
      <c r="P9" s="164"/>
      <c r="Q9" s="164"/>
    </row>
    <row r="10" spans="1:24" x14ac:dyDescent="0.2">
      <c r="A10" s="144" t="s">
        <v>464</v>
      </c>
      <c r="B10" s="145">
        <v>2</v>
      </c>
      <c r="C10" s="146" t="s">
        <v>862</v>
      </c>
      <c r="D10" s="156"/>
      <c r="E10" s="163"/>
      <c r="F10" s="163"/>
      <c r="G10" s="163"/>
      <c r="H10" s="163"/>
      <c r="I10" s="163"/>
      <c r="J10" s="163"/>
      <c r="K10" s="163"/>
      <c r="L10" s="164"/>
      <c r="M10" s="164"/>
      <c r="N10" s="164"/>
      <c r="O10" s="164"/>
      <c r="P10" s="164"/>
      <c r="Q10" s="164"/>
    </row>
    <row r="11" spans="1:24" x14ac:dyDescent="0.2">
      <c r="A11" s="144" t="s">
        <v>6</v>
      </c>
      <c r="B11" s="148">
        <v>21</v>
      </c>
      <c r="C11" s="146" t="s">
        <v>848</v>
      </c>
      <c r="D11" s="156"/>
      <c r="E11" s="163"/>
      <c r="F11" s="163"/>
      <c r="G11" s="163"/>
      <c r="H11" s="163"/>
      <c r="I11" s="163"/>
      <c r="J11" s="163"/>
      <c r="K11" s="163"/>
      <c r="L11" s="164"/>
      <c r="M11" s="164"/>
      <c r="N11" s="164"/>
      <c r="O11" s="164"/>
      <c r="P11" s="164"/>
      <c r="Q11" s="164"/>
    </row>
    <row r="12" spans="1:24" x14ac:dyDescent="0.2">
      <c r="A12" s="144" t="s">
        <v>450</v>
      </c>
      <c r="B12" s="145">
        <v>4</v>
      </c>
      <c r="C12" s="146" t="s">
        <v>863</v>
      </c>
      <c r="D12" s="156"/>
      <c r="E12" s="163"/>
      <c r="F12" s="163"/>
      <c r="G12" s="163"/>
      <c r="H12" s="163"/>
      <c r="I12" s="163"/>
      <c r="J12" s="163"/>
      <c r="K12" s="163"/>
      <c r="L12" s="164"/>
      <c r="M12" s="164"/>
      <c r="N12" s="164"/>
      <c r="O12" s="164"/>
      <c r="P12" s="164"/>
      <c r="Q12" s="164"/>
    </row>
    <row r="13" spans="1:24" x14ac:dyDescent="0.2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4"/>
      <c r="M13" s="164"/>
      <c r="N13" s="164"/>
      <c r="O13" s="164"/>
      <c r="P13" s="164"/>
      <c r="Q13" s="164"/>
      <c r="U13" s="165"/>
      <c r="W13" s="423"/>
      <c r="X13" s="423"/>
    </row>
    <row r="14" spans="1:24" x14ac:dyDescent="0.2">
      <c r="A14" s="388" t="s">
        <v>3</v>
      </c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</row>
    <row r="15" spans="1:24" ht="25.5" customHeight="1" x14ac:dyDescent="0.2">
      <c r="A15" s="389" t="s">
        <v>864</v>
      </c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</row>
    <row r="16" spans="1:24" x14ac:dyDescent="0.2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56.25" customHeight="1" x14ac:dyDescent="0.2">
      <c r="A19" s="239">
        <v>1</v>
      </c>
      <c r="B19" s="420" t="s">
        <v>865</v>
      </c>
      <c r="C19" s="421"/>
      <c r="D19" s="240" t="s">
        <v>44</v>
      </c>
      <c r="E19" s="240">
        <v>30</v>
      </c>
      <c r="F19" s="17">
        <f t="shared" ref="F19:F24" si="0">$F$25*E19/100</f>
        <v>16785866.399999999</v>
      </c>
      <c r="G19" s="17">
        <f t="shared" ref="G19:G24" si="1">$G$25*E19/100</f>
        <v>16315510.5</v>
      </c>
      <c r="H19" s="166">
        <f>J19+L19+N19+P19</f>
        <v>36</v>
      </c>
      <c r="I19" s="166">
        <f>K19+M19+O19+Q19</f>
        <v>24</v>
      </c>
      <c r="J19" s="239">
        <v>12</v>
      </c>
      <c r="K19" s="241">
        <v>12</v>
      </c>
      <c r="L19" s="239">
        <v>12</v>
      </c>
      <c r="M19" s="166">
        <v>12</v>
      </c>
      <c r="N19" s="239">
        <v>12</v>
      </c>
      <c r="O19" s="166"/>
      <c r="P19" s="239"/>
      <c r="Q19" s="166"/>
      <c r="R19" s="120">
        <f>J19+L19+N19+P19</f>
        <v>36</v>
      </c>
      <c r="S19" s="120">
        <f>K19+M19+O19+Q19</f>
        <v>24</v>
      </c>
      <c r="T19" s="120">
        <f>S19-R19</f>
        <v>-12</v>
      </c>
      <c r="U19" s="25"/>
      <c r="V19" s="5">
        <f>O19/N19*100</f>
        <v>0</v>
      </c>
      <c r="W19" s="5">
        <f>G19/F19*100</f>
        <v>97.197905137622215</v>
      </c>
      <c r="X19" s="5">
        <f>V19/W19*100</f>
        <v>0</v>
      </c>
    </row>
    <row r="20" spans="1:24" ht="56.25" customHeight="1" x14ac:dyDescent="0.2">
      <c r="A20" s="239">
        <v>2</v>
      </c>
      <c r="B20" s="420" t="s">
        <v>866</v>
      </c>
      <c r="C20" s="421"/>
      <c r="D20" s="240" t="s">
        <v>44</v>
      </c>
      <c r="E20" s="240">
        <v>20</v>
      </c>
      <c r="F20" s="17">
        <f t="shared" si="0"/>
        <v>11190577.6</v>
      </c>
      <c r="G20" s="17">
        <f t="shared" si="1"/>
        <v>10877007</v>
      </c>
      <c r="H20" s="166">
        <f t="shared" ref="H20:I24" si="2">J20+L20+N20+P20</f>
        <v>36</v>
      </c>
      <c r="I20" s="166">
        <f t="shared" si="2"/>
        <v>24</v>
      </c>
      <c r="J20" s="239">
        <v>12</v>
      </c>
      <c r="K20" s="241">
        <v>12</v>
      </c>
      <c r="L20" s="239">
        <v>12</v>
      </c>
      <c r="M20" s="166">
        <v>12</v>
      </c>
      <c r="N20" s="239">
        <v>12</v>
      </c>
      <c r="O20" s="166"/>
      <c r="P20" s="239"/>
      <c r="Q20" s="166"/>
      <c r="R20" s="120">
        <f t="shared" ref="R20:S25" si="3">J20+L20+N20+P20</f>
        <v>36</v>
      </c>
      <c r="S20" s="120">
        <f t="shared" si="3"/>
        <v>24</v>
      </c>
      <c r="T20" s="120">
        <f t="shared" ref="T20:T25" si="4">S20-R20</f>
        <v>-12</v>
      </c>
      <c r="U20" s="25"/>
      <c r="V20" s="5">
        <f t="shared" ref="V20:V25" si="5">O20/N20*100</f>
        <v>0</v>
      </c>
      <c r="W20" s="5">
        <f t="shared" ref="W20:W25" si="6">G20/F20*100</f>
        <v>97.197905137622215</v>
      </c>
      <c r="X20" s="5">
        <f t="shared" ref="X20:X25" si="7">V20/W20*100</f>
        <v>0</v>
      </c>
    </row>
    <row r="21" spans="1:24" ht="57" customHeight="1" x14ac:dyDescent="0.2">
      <c r="A21" s="239">
        <v>3</v>
      </c>
      <c r="B21" s="420" t="s">
        <v>867</v>
      </c>
      <c r="C21" s="421"/>
      <c r="D21" s="240" t="s">
        <v>44</v>
      </c>
      <c r="E21" s="240">
        <v>10</v>
      </c>
      <c r="F21" s="17">
        <f t="shared" si="0"/>
        <v>5595288.7999999998</v>
      </c>
      <c r="G21" s="17">
        <f t="shared" si="1"/>
        <v>5438503.5</v>
      </c>
      <c r="H21" s="166">
        <f t="shared" si="2"/>
        <v>36</v>
      </c>
      <c r="I21" s="166">
        <f t="shared" si="2"/>
        <v>24</v>
      </c>
      <c r="J21" s="239">
        <v>12</v>
      </c>
      <c r="K21" s="241">
        <v>12</v>
      </c>
      <c r="L21" s="239">
        <v>12</v>
      </c>
      <c r="M21" s="166">
        <v>12</v>
      </c>
      <c r="N21" s="239">
        <v>12</v>
      </c>
      <c r="O21" s="166"/>
      <c r="P21" s="239"/>
      <c r="Q21" s="166"/>
      <c r="R21" s="120">
        <f t="shared" si="3"/>
        <v>36</v>
      </c>
      <c r="S21" s="120">
        <f t="shared" si="3"/>
        <v>24</v>
      </c>
      <c r="T21" s="120">
        <f t="shared" si="4"/>
        <v>-12</v>
      </c>
      <c r="U21" s="25"/>
      <c r="V21" s="5">
        <f t="shared" si="5"/>
        <v>0</v>
      </c>
      <c r="W21" s="5">
        <f t="shared" si="6"/>
        <v>97.197905137622215</v>
      </c>
      <c r="X21" s="5">
        <f t="shared" si="7"/>
        <v>0</v>
      </c>
    </row>
    <row r="22" spans="1:24" ht="56.25" customHeight="1" x14ac:dyDescent="0.2">
      <c r="A22" s="239">
        <v>4</v>
      </c>
      <c r="B22" s="420" t="s">
        <v>868</v>
      </c>
      <c r="C22" s="421"/>
      <c r="D22" s="240" t="s">
        <v>44</v>
      </c>
      <c r="E22" s="240">
        <v>10</v>
      </c>
      <c r="F22" s="17">
        <f t="shared" si="0"/>
        <v>5595288.7999999998</v>
      </c>
      <c r="G22" s="17">
        <f t="shared" si="1"/>
        <v>5438503.5</v>
      </c>
      <c r="H22" s="166">
        <f t="shared" si="2"/>
        <v>9</v>
      </c>
      <c r="I22" s="166">
        <f t="shared" si="2"/>
        <v>6</v>
      </c>
      <c r="J22" s="239">
        <v>3</v>
      </c>
      <c r="K22" s="241">
        <v>3</v>
      </c>
      <c r="L22" s="239">
        <v>3</v>
      </c>
      <c r="M22" s="166">
        <v>3</v>
      </c>
      <c r="N22" s="239">
        <v>3</v>
      </c>
      <c r="O22" s="166"/>
      <c r="P22" s="239"/>
      <c r="Q22" s="166"/>
      <c r="R22" s="120">
        <f t="shared" si="3"/>
        <v>9</v>
      </c>
      <c r="S22" s="120">
        <f t="shared" si="3"/>
        <v>6</v>
      </c>
      <c r="T22" s="120">
        <f t="shared" si="4"/>
        <v>-3</v>
      </c>
      <c r="U22" s="25"/>
      <c r="V22" s="5">
        <f t="shared" si="5"/>
        <v>0</v>
      </c>
      <c r="W22" s="5">
        <f t="shared" si="6"/>
        <v>97.197905137622215</v>
      </c>
      <c r="X22" s="5">
        <f t="shared" si="7"/>
        <v>0</v>
      </c>
    </row>
    <row r="23" spans="1:24" ht="56.25" customHeight="1" x14ac:dyDescent="0.2">
      <c r="A23" s="239">
        <v>5</v>
      </c>
      <c r="B23" s="420" t="s">
        <v>869</v>
      </c>
      <c r="C23" s="421"/>
      <c r="D23" s="240" t="s">
        <v>284</v>
      </c>
      <c r="E23" s="240">
        <v>20</v>
      </c>
      <c r="F23" s="17">
        <f t="shared" si="0"/>
        <v>11190577.6</v>
      </c>
      <c r="G23" s="17">
        <f t="shared" si="1"/>
        <v>10877007</v>
      </c>
      <c r="H23" s="166">
        <f t="shared" si="2"/>
        <v>9</v>
      </c>
      <c r="I23" s="166">
        <f t="shared" si="2"/>
        <v>6</v>
      </c>
      <c r="J23" s="239">
        <v>3</v>
      </c>
      <c r="K23" s="241">
        <v>3</v>
      </c>
      <c r="L23" s="239">
        <v>3</v>
      </c>
      <c r="M23" s="166">
        <v>3</v>
      </c>
      <c r="N23" s="239">
        <v>3</v>
      </c>
      <c r="O23" s="166"/>
      <c r="P23" s="239"/>
      <c r="Q23" s="166"/>
      <c r="R23" s="120">
        <f t="shared" si="3"/>
        <v>9</v>
      </c>
      <c r="S23" s="120">
        <f t="shared" si="3"/>
        <v>6</v>
      </c>
      <c r="T23" s="120">
        <f t="shared" si="4"/>
        <v>-3</v>
      </c>
      <c r="U23" s="22"/>
      <c r="V23" s="5">
        <f t="shared" si="5"/>
        <v>0</v>
      </c>
      <c r="W23" s="5">
        <f t="shared" si="6"/>
        <v>97.197905137622215</v>
      </c>
      <c r="X23" s="5">
        <f t="shared" si="7"/>
        <v>0</v>
      </c>
    </row>
    <row r="24" spans="1:24" ht="56.25" customHeight="1" x14ac:dyDescent="0.2">
      <c r="A24" s="239">
        <v>6</v>
      </c>
      <c r="B24" s="420" t="s">
        <v>870</v>
      </c>
      <c r="C24" s="421"/>
      <c r="D24" s="240" t="s">
        <v>44</v>
      </c>
      <c r="E24" s="240">
        <v>10</v>
      </c>
      <c r="F24" s="17">
        <f t="shared" si="0"/>
        <v>5595288.7999999998</v>
      </c>
      <c r="G24" s="17">
        <f t="shared" si="1"/>
        <v>5438503.5</v>
      </c>
      <c r="H24" s="166">
        <f t="shared" si="2"/>
        <v>9</v>
      </c>
      <c r="I24" s="166">
        <f t="shared" si="2"/>
        <v>6</v>
      </c>
      <c r="J24" s="239">
        <v>3</v>
      </c>
      <c r="K24" s="241">
        <v>3</v>
      </c>
      <c r="L24" s="239">
        <v>3</v>
      </c>
      <c r="M24" s="166">
        <v>3</v>
      </c>
      <c r="N24" s="239">
        <v>3</v>
      </c>
      <c r="O24" s="166"/>
      <c r="P24" s="239"/>
      <c r="Q24" s="166"/>
      <c r="R24" s="120">
        <f t="shared" si="3"/>
        <v>9</v>
      </c>
      <c r="S24" s="120">
        <f t="shared" si="3"/>
        <v>6</v>
      </c>
      <c r="T24" s="120">
        <f t="shared" si="4"/>
        <v>-3</v>
      </c>
      <c r="U24" s="25"/>
      <c r="V24" s="5">
        <f t="shared" si="5"/>
        <v>0</v>
      </c>
      <c r="W24" s="5">
        <f t="shared" si="6"/>
        <v>97.197905137622215</v>
      </c>
      <c r="X24" s="5">
        <f t="shared" si="7"/>
        <v>0</v>
      </c>
    </row>
    <row r="25" spans="1:24" s="1" customFormat="1" ht="36.75" customHeight="1" x14ac:dyDescent="0.2">
      <c r="A25" s="298" t="s">
        <v>24</v>
      </c>
      <c r="B25" s="299"/>
      <c r="C25" s="300"/>
      <c r="D25" s="18"/>
      <c r="E25" s="18">
        <f>SUM(E19:E24)</f>
        <v>100</v>
      </c>
      <c r="F25" s="19">
        <f>SEGUIMIENTO!D35</f>
        <v>55952888</v>
      </c>
      <c r="G25" s="19">
        <f>SEGUIMIENTO!E35</f>
        <v>54385035</v>
      </c>
      <c r="H25" s="18">
        <f t="shared" ref="H25:Q25" si="8">SUM(H19:H24)</f>
        <v>135</v>
      </c>
      <c r="I25" s="18">
        <f t="shared" si="8"/>
        <v>90</v>
      </c>
      <c r="J25" s="18">
        <f t="shared" si="8"/>
        <v>45</v>
      </c>
      <c r="K25" s="18">
        <f t="shared" si="8"/>
        <v>45</v>
      </c>
      <c r="L25" s="18">
        <f t="shared" si="8"/>
        <v>45</v>
      </c>
      <c r="M25" s="18">
        <f t="shared" si="8"/>
        <v>45</v>
      </c>
      <c r="N25" s="18">
        <f t="shared" si="8"/>
        <v>45</v>
      </c>
      <c r="O25" s="18">
        <f t="shared" si="8"/>
        <v>0</v>
      </c>
      <c r="P25" s="18">
        <f t="shared" si="8"/>
        <v>0</v>
      </c>
      <c r="Q25" s="18">
        <f t="shared" si="8"/>
        <v>0</v>
      </c>
      <c r="R25" s="121">
        <f t="shared" si="3"/>
        <v>135</v>
      </c>
      <c r="S25" s="121">
        <f t="shared" si="3"/>
        <v>90</v>
      </c>
      <c r="T25" s="121">
        <f t="shared" si="4"/>
        <v>-45</v>
      </c>
      <c r="U25" s="121"/>
      <c r="V25" s="5">
        <f t="shared" si="5"/>
        <v>0</v>
      </c>
      <c r="W25" s="5">
        <f t="shared" si="6"/>
        <v>97.197905137622215</v>
      </c>
      <c r="X25" s="5">
        <f t="shared" si="7"/>
        <v>0</v>
      </c>
    </row>
    <row r="26" spans="1:24" s="6" customFormat="1" ht="14.25" customHeight="1" x14ac:dyDescent="0.2">
      <c r="F26" s="243"/>
    </row>
    <row r="27" spans="1:24" s="6" customFormat="1" ht="14.25" customHeight="1" x14ac:dyDescent="0.2">
      <c r="B27" s="11" t="s">
        <v>25</v>
      </c>
      <c r="F27" s="243"/>
      <c r="H27" s="6" t="s">
        <v>26</v>
      </c>
    </row>
    <row r="28" spans="1:24" x14ac:dyDescent="0.2">
      <c r="J28" s="173"/>
      <c r="K28" s="173"/>
      <c r="L28" s="173"/>
      <c r="M28" s="173"/>
      <c r="N28" s="173"/>
      <c r="O28" s="173"/>
      <c r="P28" s="173"/>
    </row>
    <row r="32" spans="1:2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50"/>
      <c r="S32" s="50"/>
      <c r="T32" s="317"/>
      <c r="U32" s="317"/>
      <c r="V32" s="6"/>
    </row>
    <row r="33" spans="1:22" x14ac:dyDescent="0.2">
      <c r="A33" s="289" t="s">
        <v>57</v>
      </c>
      <c r="B33" s="289"/>
      <c r="C33" s="289"/>
      <c r="D33" s="6"/>
      <c r="E33" s="6"/>
      <c r="F33" s="6"/>
      <c r="G33" s="6"/>
      <c r="H33" s="287" t="s">
        <v>286</v>
      </c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</row>
    <row r="34" spans="1:22" x14ac:dyDescent="0.2">
      <c r="A34" s="287" t="s">
        <v>56</v>
      </c>
      <c r="B34" s="287"/>
      <c r="C34" s="287"/>
      <c r="D34" s="6"/>
      <c r="E34" s="6"/>
      <c r="F34" s="6"/>
      <c r="G34" s="6"/>
      <c r="H34" s="287" t="s">
        <v>116</v>
      </c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</row>
  </sheetData>
  <sheetProtection sheet="1" objects="1" scenarios="1"/>
  <mergeCells count="34">
    <mergeCell ref="A6:X6"/>
    <mergeCell ref="A1:X1"/>
    <mergeCell ref="A2:X2"/>
    <mergeCell ref="A3:X3"/>
    <mergeCell ref="A4:X4"/>
    <mergeCell ref="A5:X5"/>
    <mergeCell ref="V17:X17"/>
    <mergeCell ref="B18:C18"/>
    <mergeCell ref="W13:X13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B24:C24"/>
    <mergeCell ref="N17:O17"/>
    <mergeCell ref="P17:Q17"/>
    <mergeCell ref="R17:T17"/>
    <mergeCell ref="U17:U18"/>
    <mergeCell ref="B19:C19"/>
    <mergeCell ref="B20:C20"/>
    <mergeCell ref="B21:C21"/>
    <mergeCell ref="B22:C22"/>
    <mergeCell ref="B23:C23"/>
    <mergeCell ref="A25:C25"/>
    <mergeCell ref="T32:U32"/>
    <mergeCell ref="A33:C33"/>
    <mergeCell ref="H33:V33"/>
    <mergeCell ref="A34:C34"/>
    <mergeCell ref="H34:V34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opLeftCell="A9" workbookViewId="0">
      <selection activeCell="F22" sqref="F22:G22"/>
    </sheetView>
  </sheetViews>
  <sheetFormatPr baseColWidth="10" defaultRowHeight="12.75" x14ac:dyDescent="0.2"/>
  <cols>
    <col min="1" max="1" width="10.42578125" style="161" customWidth="1"/>
    <col min="2" max="2" width="7.28515625" style="161" customWidth="1"/>
    <col min="3" max="3" width="40.7109375" style="161" customWidth="1"/>
    <col min="4" max="5" width="11.42578125" style="161"/>
    <col min="6" max="6" width="12.5703125" style="161" customWidth="1"/>
    <col min="7" max="7" width="12.42578125" style="161" bestFit="1" customWidth="1"/>
    <col min="8" max="8" width="11.28515625" style="161" hidden="1" customWidth="1"/>
    <col min="9" max="13" width="9.28515625" style="161" hidden="1" customWidth="1"/>
    <col min="14" max="15" width="9.28515625" style="161" customWidth="1"/>
    <col min="16" max="17" width="9.28515625" style="161" hidden="1" customWidth="1"/>
    <col min="18" max="20" width="9.28515625" style="161" customWidth="1"/>
    <col min="21" max="21" width="25.5703125" style="161" customWidth="1"/>
    <col min="22" max="24" width="8.85546875" style="161" customWidth="1"/>
    <col min="25" max="16384" width="11.42578125" style="161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171</v>
      </c>
      <c r="C8" s="146" t="s">
        <v>845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11</v>
      </c>
      <c r="C9" s="146" t="s">
        <v>871</v>
      </c>
      <c r="D9" s="156"/>
      <c r="E9" s="163"/>
      <c r="F9" s="163"/>
      <c r="G9" s="163"/>
      <c r="H9" s="163"/>
      <c r="I9" s="163"/>
      <c r="J9" s="163"/>
      <c r="K9" s="163"/>
      <c r="L9" s="164"/>
      <c r="M9" s="164"/>
      <c r="N9" s="164"/>
      <c r="O9" s="164"/>
      <c r="P9" s="164"/>
      <c r="Q9" s="164"/>
    </row>
    <row r="10" spans="1:24" x14ac:dyDescent="0.2">
      <c r="A10" s="144" t="s">
        <v>464</v>
      </c>
      <c r="B10" s="145">
        <v>2</v>
      </c>
      <c r="C10" s="146" t="s">
        <v>862</v>
      </c>
      <c r="D10" s="156"/>
      <c r="E10" s="163"/>
      <c r="F10" s="163"/>
      <c r="G10" s="163"/>
      <c r="H10" s="163"/>
      <c r="I10" s="163"/>
      <c r="J10" s="163"/>
      <c r="K10" s="163"/>
      <c r="L10" s="164"/>
      <c r="M10" s="164"/>
      <c r="N10" s="164"/>
      <c r="O10" s="164"/>
      <c r="P10" s="164"/>
      <c r="Q10" s="164"/>
    </row>
    <row r="11" spans="1:24" x14ac:dyDescent="0.2">
      <c r="A11" s="144" t="s">
        <v>6</v>
      </c>
      <c r="B11" s="148">
        <v>21</v>
      </c>
      <c r="C11" s="146" t="s">
        <v>848</v>
      </c>
      <c r="D11" s="156"/>
      <c r="E11" s="163"/>
      <c r="F11" s="163"/>
      <c r="G11" s="163"/>
      <c r="H11" s="163"/>
      <c r="I11" s="163"/>
      <c r="J11" s="163"/>
      <c r="K11" s="163"/>
      <c r="L11" s="164"/>
      <c r="M11" s="164"/>
      <c r="N11" s="164"/>
      <c r="O11" s="164"/>
      <c r="P11" s="164"/>
      <c r="Q11" s="164"/>
    </row>
    <row r="12" spans="1:24" x14ac:dyDescent="0.2">
      <c r="A12" s="144" t="s">
        <v>450</v>
      </c>
      <c r="B12" s="145">
        <v>8</v>
      </c>
      <c r="C12" s="146" t="s">
        <v>872</v>
      </c>
      <c r="D12" s="156"/>
      <c r="E12" s="163"/>
      <c r="F12" s="163"/>
      <c r="G12" s="163"/>
      <c r="H12" s="163"/>
      <c r="I12" s="163"/>
      <c r="J12" s="163"/>
      <c r="K12" s="163"/>
      <c r="L12" s="164"/>
      <c r="M12" s="164"/>
      <c r="N12" s="164"/>
      <c r="O12" s="164"/>
      <c r="P12" s="164"/>
      <c r="Q12" s="164"/>
    </row>
    <row r="13" spans="1:24" x14ac:dyDescent="0.2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4"/>
      <c r="M13" s="164"/>
      <c r="N13" s="164"/>
      <c r="O13" s="164"/>
      <c r="P13" s="164"/>
      <c r="Q13" s="164"/>
      <c r="U13" s="165"/>
      <c r="W13" s="423"/>
      <c r="X13" s="423"/>
    </row>
    <row r="14" spans="1:24" x14ac:dyDescent="0.2">
      <c r="A14" s="388" t="s">
        <v>3</v>
      </c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</row>
    <row r="15" spans="1:24" ht="26.25" customHeight="1" x14ac:dyDescent="0.2">
      <c r="A15" s="389" t="s">
        <v>873</v>
      </c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</row>
    <row r="16" spans="1:24" x14ac:dyDescent="0.2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</row>
    <row r="17" spans="1:24" ht="12.7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51.75" customHeight="1" x14ac:dyDescent="0.2">
      <c r="A19" s="239">
        <v>1</v>
      </c>
      <c r="B19" s="420" t="s">
        <v>874</v>
      </c>
      <c r="C19" s="421"/>
      <c r="D19" s="240" t="s">
        <v>44</v>
      </c>
      <c r="E19" s="240">
        <v>50</v>
      </c>
      <c r="F19" s="17">
        <f>$F$23*E19/100</f>
        <v>928323</v>
      </c>
      <c r="G19" s="17">
        <f>$G$23*E19/100</f>
        <v>911311.5</v>
      </c>
      <c r="H19" s="166">
        <f>J19+L19+N19+P19</f>
        <v>9</v>
      </c>
      <c r="I19" s="166">
        <f>K19+M19+O19+Q19</f>
        <v>6</v>
      </c>
      <c r="J19" s="239">
        <v>3</v>
      </c>
      <c r="K19" s="167">
        <v>3</v>
      </c>
      <c r="L19" s="239">
        <v>3</v>
      </c>
      <c r="M19" s="166">
        <v>3</v>
      </c>
      <c r="N19" s="239">
        <v>3</v>
      </c>
      <c r="O19" s="166"/>
      <c r="P19" s="239"/>
      <c r="Q19" s="166"/>
      <c r="R19" s="120">
        <f>J19+L19+N19+P19</f>
        <v>9</v>
      </c>
      <c r="S19" s="120">
        <f>K19+M19+O19+Q19</f>
        <v>6</v>
      </c>
      <c r="T19" s="120">
        <f>S19-R19</f>
        <v>-3</v>
      </c>
      <c r="U19" s="25"/>
      <c r="V19" s="5">
        <f>O19/N19*100</f>
        <v>0</v>
      </c>
      <c r="W19" s="5">
        <f>G19/F19*100</f>
        <v>98.167502044008387</v>
      </c>
      <c r="X19" s="5">
        <f>V19/W19*100</f>
        <v>0</v>
      </c>
    </row>
    <row r="20" spans="1:24" ht="51.75" customHeight="1" x14ac:dyDescent="0.2">
      <c r="A20" s="239">
        <v>2</v>
      </c>
      <c r="B20" s="420" t="s">
        <v>875</v>
      </c>
      <c r="C20" s="421"/>
      <c r="D20" s="240" t="s">
        <v>44</v>
      </c>
      <c r="E20" s="240">
        <v>30</v>
      </c>
      <c r="F20" s="17">
        <f>$F$23*E20/100</f>
        <v>556993.80000000005</v>
      </c>
      <c r="G20" s="17">
        <f>$G$23*E20/100</f>
        <v>546786.9</v>
      </c>
      <c r="H20" s="166">
        <f t="shared" ref="H20:I22" si="0">J20+L20+N20+P20</f>
        <v>9</v>
      </c>
      <c r="I20" s="166">
        <f t="shared" si="0"/>
        <v>6</v>
      </c>
      <c r="J20" s="239">
        <v>3</v>
      </c>
      <c r="K20" s="167">
        <v>3</v>
      </c>
      <c r="L20" s="239">
        <v>3</v>
      </c>
      <c r="M20" s="166">
        <v>3</v>
      </c>
      <c r="N20" s="239">
        <v>3</v>
      </c>
      <c r="O20" s="166"/>
      <c r="P20" s="239"/>
      <c r="Q20" s="166"/>
      <c r="R20" s="120">
        <f>J20+L20+N20+P20</f>
        <v>9</v>
      </c>
      <c r="S20" s="120">
        <f t="shared" ref="R20:S23" si="1">K20+M20+O20+Q20</f>
        <v>6</v>
      </c>
      <c r="T20" s="120">
        <f>S20-R20</f>
        <v>-3</v>
      </c>
      <c r="U20" s="25"/>
      <c r="V20" s="5">
        <f>O20/N20*100</f>
        <v>0</v>
      </c>
      <c r="W20" s="5">
        <f>G20/F20*100</f>
        <v>98.167502044008387</v>
      </c>
      <c r="X20" s="5">
        <f>V20/W20*100</f>
        <v>0</v>
      </c>
    </row>
    <row r="21" spans="1:24" ht="51.75" customHeight="1" x14ac:dyDescent="0.2">
      <c r="A21" s="239">
        <v>3</v>
      </c>
      <c r="B21" s="420" t="s">
        <v>876</v>
      </c>
      <c r="C21" s="421"/>
      <c r="D21" s="240" t="s">
        <v>44</v>
      </c>
      <c r="E21" s="240">
        <v>20</v>
      </c>
      <c r="F21" s="17">
        <f>$F$23*E21/100</f>
        <v>371329.2</v>
      </c>
      <c r="G21" s="17">
        <f>$G$23*E21/100</f>
        <v>364524.6</v>
      </c>
      <c r="H21" s="166">
        <f t="shared" si="0"/>
        <v>273</v>
      </c>
      <c r="I21" s="166">
        <f t="shared" si="0"/>
        <v>171</v>
      </c>
      <c r="J21" s="239">
        <v>90</v>
      </c>
      <c r="K21" s="167">
        <v>90</v>
      </c>
      <c r="L21" s="239">
        <v>91</v>
      </c>
      <c r="M21" s="166">
        <v>81</v>
      </c>
      <c r="N21" s="239">
        <v>92</v>
      </c>
      <c r="O21" s="166"/>
      <c r="P21" s="239"/>
      <c r="Q21" s="166"/>
      <c r="R21" s="120">
        <f t="shared" si="1"/>
        <v>273</v>
      </c>
      <c r="S21" s="120">
        <f>K21+M21+O21+Q21</f>
        <v>171</v>
      </c>
      <c r="T21" s="120">
        <f>S21-R21</f>
        <v>-102</v>
      </c>
      <c r="U21" s="25"/>
      <c r="V21" s="5">
        <f>O21/N21*100</f>
        <v>0</v>
      </c>
      <c r="W21" s="5">
        <f>G21/F21*100</f>
        <v>98.167502044008387</v>
      </c>
      <c r="X21" s="5">
        <f>V21/W21*100</f>
        <v>0</v>
      </c>
    </row>
    <row r="22" spans="1:24" ht="51.75" customHeight="1" x14ac:dyDescent="0.2">
      <c r="A22" s="142"/>
      <c r="B22" s="381"/>
      <c r="C22" s="382"/>
      <c r="D22" s="141"/>
      <c r="E22" s="141"/>
      <c r="F22" s="17"/>
      <c r="G22" s="17"/>
      <c r="H22" s="166">
        <f t="shared" si="0"/>
        <v>0</v>
      </c>
      <c r="I22" s="166">
        <f t="shared" si="0"/>
        <v>0</v>
      </c>
      <c r="J22" s="142"/>
      <c r="K22" s="167"/>
      <c r="L22" s="142"/>
      <c r="M22" s="166"/>
      <c r="N22" s="142"/>
      <c r="O22" s="166"/>
      <c r="P22" s="142"/>
      <c r="Q22" s="166"/>
      <c r="R22" s="120"/>
      <c r="S22" s="120"/>
      <c r="T22" s="120"/>
      <c r="U22" s="25"/>
      <c r="V22" s="5"/>
      <c r="W22" s="5"/>
      <c r="X22" s="5"/>
    </row>
    <row r="23" spans="1:24" s="1" customFormat="1" ht="36.75" customHeight="1" x14ac:dyDescent="0.2">
      <c r="A23" s="298" t="s">
        <v>24</v>
      </c>
      <c r="B23" s="299"/>
      <c r="C23" s="300"/>
      <c r="D23" s="18"/>
      <c r="E23" s="18">
        <f>SUM(E19:E22)</f>
        <v>100</v>
      </c>
      <c r="F23" s="19">
        <f>SEGUIMIENTO!D36</f>
        <v>1856646</v>
      </c>
      <c r="G23" s="19">
        <f>SEGUIMIENTO!E36</f>
        <v>1822623</v>
      </c>
      <c r="H23" s="18">
        <f t="shared" ref="H23:Q23" si="2">SUM(H19:H22)</f>
        <v>291</v>
      </c>
      <c r="I23" s="18">
        <f t="shared" si="2"/>
        <v>183</v>
      </c>
      <c r="J23" s="18">
        <f t="shared" si="2"/>
        <v>96</v>
      </c>
      <c r="K23" s="18">
        <f t="shared" si="2"/>
        <v>96</v>
      </c>
      <c r="L23" s="18">
        <f t="shared" si="2"/>
        <v>97</v>
      </c>
      <c r="M23" s="18">
        <f t="shared" si="2"/>
        <v>87</v>
      </c>
      <c r="N23" s="18">
        <f t="shared" si="2"/>
        <v>98</v>
      </c>
      <c r="O23" s="18">
        <f t="shared" si="2"/>
        <v>0</v>
      </c>
      <c r="P23" s="18">
        <f t="shared" si="2"/>
        <v>0</v>
      </c>
      <c r="Q23" s="18">
        <f t="shared" si="2"/>
        <v>0</v>
      </c>
      <c r="R23" s="121">
        <f t="shared" si="1"/>
        <v>291</v>
      </c>
      <c r="S23" s="121">
        <f t="shared" si="1"/>
        <v>183</v>
      </c>
      <c r="T23" s="121">
        <f>S23-R23</f>
        <v>-108</v>
      </c>
      <c r="U23" s="121"/>
      <c r="V23" s="5">
        <f>O23/N23*100</f>
        <v>0</v>
      </c>
      <c r="W23" s="5">
        <f>G23/F23*100</f>
        <v>98.167502044008387</v>
      </c>
      <c r="X23" s="5">
        <f>V23/W23*100</f>
        <v>0</v>
      </c>
    </row>
    <row r="24" spans="1:24" s="6" customFormat="1" ht="14.25" customHeight="1" x14ac:dyDescent="0.2">
      <c r="F24" s="243"/>
    </row>
    <row r="25" spans="1:24" s="6" customFormat="1" ht="14.25" customHeight="1" x14ac:dyDescent="0.2">
      <c r="B25" s="11" t="s">
        <v>25</v>
      </c>
      <c r="F25" s="243"/>
      <c r="H25" s="6" t="s">
        <v>26</v>
      </c>
    </row>
    <row r="29" spans="1:24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50"/>
      <c r="S29" s="50"/>
      <c r="T29" s="317"/>
      <c r="U29" s="317"/>
      <c r="V29" s="6"/>
    </row>
    <row r="30" spans="1:24" x14ac:dyDescent="0.2">
      <c r="A30" s="289" t="s">
        <v>57</v>
      </c>
      <c r="B30" s="289"/>
      <c r="C30" s="289"/>
      <c r="D30" s="6"/>
      <c r="E30" s="6"/>
      <c r="F30" s="6"/>
      <c r="G30" s="6"/>
      <c r="H30" s="287" t="s">
        <v>286</v>
      </c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</row>
    <row r="31" spans="1:24" x14ac:dyDescent="0.2">
      <c r="A31" s="287" t="s">
        <v>56</v>
      </c>
      <c r="B31" s="287"/>
      <c r="C31" s="287"/>
      <c r="D31" s="6"/>
      <c r="E31" s="6"/>
      <c r="F31" s="6"/>
      <c r="G31" s="6"/>
      <c r="H31" s="287" t="s">
        <v>116</v>
      </c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</row>
  </sheetData>
  <sheetProtection sheet="1" objects="1" scenarios="1"/>
  <mergeCells count="32">
    <mergeCell ref="A6:X6"/>
    <mergeCell ref="A1:X1"/>
    <mergeCell ref="A2:X2"/>
    <mergeCell ref="A3:X3"/>
    <mergeCell ref="A4:X4"/>
    <mergeCell ref="A5:X5"/>
    <mergeCell ref="B18:C18"/>
    <mergeCell ref="W13:X13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A30:C30"/>
    <mergeCell ref="H30:V30"/>
    <mergeCell ref="A31:C31"/>
    <mergeCell ref="H31:V31"/>
    <mergeCell ref="B19:C19"/>
    <mergeCell ref="B20:C20"/>
    <mergeCell ref="B21:C21"/>
    <mergeCell ref="B22:C22"/>
    <mergeCell ref="A23:C23"/>
    <mergeCell ref="T29:U29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5"/>
  <sheetViews>
    <sheetView tabSelected="1" topLeftCell="A17" workbookViewId="0">
      <selection activeCell="O24" sqref="O24"/>
    </sheetView>
  </sheetViews>
  <sheetFormatPr baseColWidth="10" defaultColWidth="30.85546875" defaultRowHeight="12.75" x14ac:dyDescent="0.2"/>
  <cols>
    <col min="1" max="1" width="10.5703125" style="36" customWidth="1"/>
    <col min="2" max="2" width="7" style="36" customWidth="1"/>
    <col min="3" max="3" width="30.85546875" style="36" customWidth="1"/>
    <col min="4" max="5" width="11.42578125" style="36" customWidth="1"/>
    <col min="6" max="6" width="13.140625" style="36" customWidth="1"/>
    <col min="7" max="7" width="13.28515625" style="36" bestFit="1" customWidth="1"/>
    <col min="8" max="8" width="9.85546875" style="36" hidden="1" customWidth="1"/>
    <col min="9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0.140625" style="36" customWidth="1"/>
    <col min="22" max="24" width="8.85546875" style="36" customWidth="1"/>
    <col min="25" max="253" width="11.42578125" style="36" customWidth="1"/>
    <col min="254" max="254" width="5.42578125" style="36" customWidth="1"/>
    <col min="255" max="255" width="12" style="36" customWidth="1"/>
    <col min="256" max="16384" width="30.8554687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171</v>
      </c>
      <c r="C8" s="146" t="s">
        <v>845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11</v>
      </c>
      <c r="C9" s="146" t="s">
        <v>846</v>
      </c>
      <c r="D9" s="156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144" t="s">
        <v>464</v>
      </c>
      <c r="B10" s="145">
        <v>3</v>
      </c>
      <c r="C10" s="146" t="s">
        <v>877</v>
      </c>
      <c r="D10" s="156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Q10" s="6"/>
    </row>
    <row r="11" spans="1:24" x14ac:dyDescent="0.2">
      <c r="A11" s="144" t="s">
        <v>6</v>
      </c>
      <c r="B11" s="148">
        <v>22</v>
      </c>
      <c r="C11" s="146" t="s">
        <v>878</v>
      </c>
      <c r="D11" s="156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44" t="s">
        <v>450</v>
      </c>
      <c r="B12" s="145">
        <v>2</v>
      </c>
      <c r="C12" s="146" t="s">
        <v>879</v>
      </c>
      <c r="D12" s="156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T13" s="161"/>
      <c r="U13" s="46"/>
    </row>
    <row r="14" spans="1:24" x14ac:dyDescent="0.2">
      <c r="A14" s="375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</row>
    <row r="15" spans="1:24" x14ac:dyDescent="0.2">
      <c r="A15" s="376" t="s">
        <v>880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56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56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56" x14ac:dyDescent="0.2">
      <c r="A19" s="9">
        <v>1</v>
      </c>
      <c r="B19" s="303" t="s">
        <v>881</v>
      </c>
      <c r="C19" s="304"/>
      <c r="D19" s="18" t="s">
        <v>852</v>
      </c>
      <c r="E19" s="18">
        <v>30</v>
      </c>
      <c r="F19" s="17">
        <f>$F$26*E19/100</f>
        <v>4450101.3</v>
      </c>
      <c r="G19" s="17">
        <f>$G$26*E19/100</f>
        <v>4355496.3</v>
      </c>
      <c r="H19" s="166">
        <f>J19+L19+N19+P19</f>
        <v>273</v>
      </c>
      <c r="I19" s="166">
        <f>K19+M19+O19+Q19</f>
        <v>918</v>
      </c>
      <c r="J19" s="9">
        <v>90</v>
      </c>
      <c r="K19" s="5">
        <v>90</v>
      </c>
      <c r="L19" s="9">
        <v>91</v>
      </c>
      <c r="M19" s="5">
        <v>736</v>
      </c>
      <c r="N19" s="9">
        <v>92</v>
      </c>
      <c r="O19" s="5">
        <v>92</v>
      </c>
      <c r="P19" s="9"/>
      <c r="Q19" s="5"/>
      <c r="R19" s="120">
        <f>J19+L19+N19+P19</f>
        <v>273</v>
      </c>
      <c r="S19" s="120">
        <f>K19+M19+O19+Q19</f>
        <v>918</v>
      </c>
      <c r="T19" s="120">
        <f>S19-R19</f>
        <v>645</v>
      </c>
      <c r="U19" s="244"/>
      <c r="V19" s="5">
        <f>O19/N19*100</f>
        <v>100</v>
      </c>
      <c r="W19" s="5">
        <f>G19/F19*100</f>
        <v>97.874093338055019</v>
      </c>
      <c r="X19" s="5">
        <f>V19/W19*100</f>
        <v>102.1720831217329</v>
      </c>
    </row>
    <row r="20" spans="1:256" x14ac:dyDescent="0.2">
      <c r="A20" s="9">
        <v>2</v>
      </c>
      <c r="B20" s="303" t="s">
        <v>882</v>
      </c>
      <c r="C20" s="304"/>
      <c r="D20" s="89" t="s">
        <v>44</v>
      </c>
      <c r="E20" s="18">
        <v>20</v>
      </c>
      <c r="F20" s="17">
        <f>$F$26*E20/100</f>
        <v>2966734.2</v>
      </c>
      <c r="G20" s="17">
        <f>$G$26*E20/100</f>
        <v>2903664.2</v>
      </c>
      <c r="H20" s="166">
        <f t="shared" ref="H20:I25" si="0">J20+L20+N20+P20</f>
        <v>9</v>
      </c>
      <c r="I20" s="166">
        <f t="shared" si="0"/>
        <v>1738</v>
      </c>
      <c r="J20" s="9">
        <v>3</v>
      </c>
      <c r="K20" s="5">
        <v>3</v>
      </c>
      <c r="L20" s="9">
        <v>3</v>
      </c>
      <c r="M20" s="5">
        <v>1732</v>
      </c>
      <c r="N20" s="9">
        <v>3</v>
      </c>
      <c r="O20" s="5">
        <v>3</v>
      </c>
      <c r="P20" s="9"/>
      <c r="Q20" s="5"/>
      <c r="R20" s="120">
        <f t="shared" ref="R20:S26" si="1">J20+L20+N20+P20</f>
        <v>9</v>
      </c>
      <c r="S20" s="120">
        <f t="shared" si="1"/>
        <v>1738</v>
      </c>
      <c r="T20" s="120">
        <f t="shared" ref="T20:T26" si="2">S20-R20</f>
        <v>1729</v>
      </c>
      <c r="U20" s="244"/>
      <c r="V20" s="5">
        <f t="shared" ref="V20:V26" si="3">O20/N20*100</f>
        <v>100</v>
      </c>
      <c r="W20" s="5">
        <f t="shared" ref="W20:W26" si="4">G20/F20*100</f>
        <v>97.874093338055019</v>
      </c>
      <c r="X20" s="5">
        <f t="shared" ref="X20:X26" si="5">V20/W20*100</f>
        <v>102.1720831217329</v>
      </c>
    </row>
    <row r="21" spans="1:256" x14ac:dyDescent="0.2">
      <c r="A21" s="9">
        <v>3</v>
      </c>
      <c r="B21" s="303" t="s">
        <v>883</v>
      </c>
      <c r="C21" s="304"/>
      <c r="D21" s="18" t="s">
        <v>44</v>
      </c>
      <c r="E21" s="18">
        <v>20</v>
      </c>
      <c r="F21" s="17">
        <f>$F$26*E21/100</f>
        <v>2966734.2</v>
      </c>
      <c r="G21" s="17">
        <f>$G$26*E21/100</f>
        <v>2903664.2</v>
      </c>
      <c r="H21" s="166">
        <f t="shared" si="0"/>
        <v>9</v>
      </c>
      <c r="I21" s="166">
        <f t="shared" si="0"/>
        <v>2211</v>
      </c>
      <c r="J21" s="9">
        <v>3</v>
      </c>
      <c r="K21" s="5">
        <v>3</v>
      </c>
      <c r="L21" s="9">
        <v>3</v>
      </c>
      <c r="M21" s="5">
        <v>2205</v>
      </c>
      <c r="N21" s="9">
        <v>3</v>
      </c>
      <c r="O21" s="5">
        <v>3</v>
      </c>
      <c r="P21" s="9"/>
      <c r="Q21" s="5"/>
      <c r="R21" s="120">
        <f t="shared" si="1"/>
        <v>9</v>
      </c>
      <c r="S21" s="120">
        <f t="shared" si="1"/>
        <v>2211</v>
      </c>
      <c r="T21" s="120">
        <f t="shared" si="2"/>
        <v>2202</v>
      </c>
      <c r="U21" s="245"/>
      <c r="V21" s="5">
        <f t="shared" si="3"/>
        <v>100</v>
      </c>
      <c r="W21" s="5">
        <f t="shared" si="4"/>
        <v>97.874093338055019</v>
      </c>
      <c r="X21" s="5">
        <f t="shared" si="5"/>
        <v>102.1720831217329</v>
      </c>
    </row>
    <row r="22" spans="1:256" x14ac:dyDescent="0.2">
      <c r="A22" s="9">
        <v>4</v>
      </c>
      <c r="B22" s="303" t="s">
        <v>884</v>
      </c>
      <c r="C22" s="304"/>
      <c r="D22" s="18" t="s">
        <v>44</v>
      </c>
      <c r="E22" s="18">
        <v>10</v>
      </c>
      <c r="F22" s="17">
        <f>$F$26*E22/100</f>
        <v>1483367.1</v>
      </c>
      <c r="G22" s="17">
        <f>$G$26*E22/100</f>
        <v>1451832.1</v>
      </c>
      <c r="H22" s="166">
        <f t="shared" si="0"/>
        <v>9</v>
      </c>
      <c r="I22" s="166">
        <f t="shared" si="0"/>
        <v>68</v>
      </c>
      <c r="J22" s="9">
        <v>3</v>
      </c>
      <c r="K22" s="5">
        <v>3</v>
      </c>
      <c r="L22" s="9">
        <v>3</v>
      </c>
      <c r="M22" s="5">
        <v>62</v>
      </c>
      <c r="N22" s="9">
        <v>3</v>
      </c>
      <c r="O22" s="5">
        <v>3</v>
      </c>
      <c r="P22" s="9"/>
      <c r="Q22" s="5"/>
      <c r="R22" s="120">
        <f t="shared" si="1"/>
        <v>9</v>
      </c>
      <c r="S22" s="120">
        <f t="shared" si="1"/>
        <v>68</v>
      </c>
      <c r="T22" s="120">
        <f t="shared" si="2"/>
        <v>59</v>
      </c>
      <c r="U22" s="244"/>
      <c r="V22" s="5">
        <f t="shared" si="3"/>
        <v>100</v>
      </c>
      <c r="W22" s="5">
        <f t="shared" si="4"/>
        <v>97.874093338055019</v>
      </c>
      <c r="X22" s="5">
        <f t="shared" si="5"/>
        <v>102.1720831217329</v>
      </c>
    </row>
    <row r="23" spans="1:256" x14ac:dyDescent="0.2">
      <c r="A23" s="9">
        <v>5</v>
      </c>
      <c r="B23" s="303" t="s">
        <v>885</v>
      </c>
      <c r="C23" s="304"/>
      <c r="D23" s="18" t="s">
        <v>44</v>
      </c>
      <c r="E23" s="18">
        <v>20</v>
      </c>
      <c r="F23" s="17">
        <f>$F$26*E23/100</f>
        <v>2966734.2</v>
      </c>
      <c r="G23" s="17">
        <f>$G$26*E23/100</f>
        <v>2903664.2</v>
      </c>
      <c r="H23" s="166">
        <f t="shared" si="0"/>
        <v>9</v>
      </c>
      <c r="I23" s="166">
        <f t="shared" si="0"/>
        <v>28</v>
      </c>
      <c r="J23" s="9">
        <v>3</v>
      </c>
      <c r="K23" s="5">
        <v>3</v>
      </c>
      <c r="L23" s="9">
        <v>3</v>
      </c>
      <c r="M23" s="5">
        <v>22</v>
      </c>
      <c r="N23" s="9">
        <v>3</v>
      </c>
      <c r="O23" s="5">
        <v>3</v>
      </c>
      <c r="P23" s="9"/>
      <c r="Q23" s="5"/>
      <c r="R23" s="120">
        <f t="shared" si="1"/>
        <v>9</v>
      </c>
      <c r="S23" s="120">
        <f t="shared" si="1"/>
        <v>28</v>
      </c>
      <c r="T23" s="120">
        <f t="shared" si="2"/>
        <v>19</v>
      </c>
      <c r="U23" s="246"/>
      <c r="V23" s="5">
        <f t="shared" si="3"/>
        <v>100</v>
      </c>
      <c r="W23" s="5">
        <f t="shared" si="4"/>
        <v>97.874093338055019</v>
      </c>
      <c r="X23" s="5">
        <f t="shared" si="5"/>
        <v>102.1720831217329</v>
      </c>
    </row>
    <row r="24" spans="1:256" x14ac:dyDescent="0.2">
      <c r="A24" s="9"/>
      <c r="B24" s="303"/>
      <c r="C24" s="304"/>
      <c r="D24" s="18"/>
      <c r="E24" s="18"/>
      <c r="F24" s="218"/>
      <c r="G24" s="60"/>
      <c r="H24" s="166">
        <f t="shared" si="0"/>
        <v>0</v>
      </c>
      <c r="I24" s="166">
        <f t="shared" si="0"/>
        <v>0</v>
      </c>
      <c r="J24" s="9"/>
      <c r="K24" s="38"/>
      <c r="L24" s="9"/>
      <c r="M24" s="5"/>
      <c r="N24" s="9"/>
      <c r="O24" s="5"/>
      <c r="P24" s="9"/>
      <c r="Q24" s="5"/>
      <c r="R24" s="120"/>
      <c r="S24" s="120"/>
      <c r="T24" s="120"/>
      <c r="U24" s="61"/>
      <c r="V24" s="5"/>
      <c r="W24" s="5"/>
      <c r="X24" s="5"/>
    </row>
    <row r="25" spans="1:256" x14ac:dyDescent="0.2">
      <c r="A25" s="9"/>
      <c r="B25" s="303"/>
      <c r="C25" s="304"/>
      <c r="D25" s="18"/>
      <c r="E25" s="18"/>
      <c r="F25" s="218"/>
      <c r="G25" s="60"/>
      <c r="H25" s="166">
        <f t="shared" si="0"/>
        <v>0</v>
      </c>
      <c r="I25" s="166">
        <f t="shared" si="0"/>
        <v>0</v>
      </c>
      <c r="J25" s="9"/>
      <c r="K25" s="38"/>
      <c r="L25" s="9"/>
      <c r="M25" s="5"/>
      <c r="N25" s="9"/>
      <c r="O25" s="5"/>
      <c r="P25" s="9"/>
      <c r="Q25" s="5"/>
      <c r="R25" s="120"/>
      <c r="S25" s="120"/>
      <c r="T25" s="120"/>
      <c r="U25" s="25"/>
      <c r="V25" s="5"/>
      <c r="W25" s="5"/>
      <c r="X25" s="5"/>
    </row>
    <row r="26" spans="1:256" x14ac:dyDescent="0.2">
      <c r="A26" s="298" t="s">
        <v>24</v>
      </c>
      <c r="B26" s="299"/>
      <c r="C26" s="300"/>
      <c r="D26" s="18"/>
      <c r="E26" s="18">
        <f>SUM(E19:E25)</f>
        <v>100</v>
      </c>
      <c r="F26" s="19">
        <f>SEGUIMIENTO!D37</f>
        <v>14833671</v>
      </c>
      <c r="G26" s="19">
        <f>SEGUIMIENTO!E37</f>
        <v>14518321</v>
      </c>
      <c r="H26" s="19">
        <f>SEGUIMIENTO!F37</f>
        <v>0</v>
      </c>
      <c r="I26" s="19">
        <f>SEGUIMIENTO!G37</f>
        <v>0</v>
      </c>
      <c r="J26" s="19">
        <f>SEGUIMIENTO!H37</f>
        <v>0</v>
      </c>
      <c r="K26" s="19">
        <f>SEGUIMIENTO!I37</f>
        <v>0</v>
      </c>
      <c r="L26" s="19">
        <f>SEGUIMIENTO!J37</f>
        <v>0</v>
      </c>
      <c r="M26" s="19">
        <f>SEGUIMIENTO!K37</f>
        <v>0</v>
      </c>
      <c r="N26" s="18">
        <f>SUM(N19:N25)</f>
        <v>104</v>
      </c>
      <c r="O26" s="18">
        <f>SUM(O19:O25)</f>
        <v>104</v>
      </c>
      <c r="P26" s="18">
        <f>SUM(P19:P25)</f>
        <v>0</v>
      </c>
      <c r="Q26" s="18">
        <f>SUM(Q19:Q25)</f>
        <v>0</v>
      </c>
      <c r="R26" s="121">
        <f t="shared" si="1"/>
        <v>104</v>
      </c>
      <c r="S26" s="121">
        <f t="shared" si="1"/>
        <v>104</v>
      </c>
      <c r="T26" s="121">
        <f t="shared" si="2"/>
        <v>0</v>
      </c>
      <c r="U26" s="121"/>
      <c r="V26" s="5">
        <f t="shared" si="3"/>
        <v>100</v>
      </c>
      <c r="W26" s="5">
        <f t="shared" si="4"/>
        <v>97.874093338055019</v>
      </c>
      <c r="X26" s="5">
        <f t="shared" si="5"/>
        <v>102.1720831217329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x14ac:dyDescent="0.2">
      <c r="A27" s="6"/>
      <c r="B27" s="6"/>
      <c r="C27" s="6"/>
      <c r="D27" s="6"/>
      <c r="E27" s="6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pans="1:256" x14ac:dyDescent="0.2">
      <c r="A28" s="6"/>
      <c r="B28" s="11" t="s">
        <v>25</v>
      </c>
      <c r="C28" s="6"/>
      <c r="D28" s="6"/>
      <c r="E28" s="6"/>
      <c r="F28" s="10"/>
      <c r="G28" s="6"/>
      <c r="H28" s="6" t="s">
        <v>26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33" spans="2:23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50"/>
      <c r="T33" s="50"/>
      <c r="U33" s="317"/>
      <c r="V33" s="317"/>
      <c r="W33" s="6"/>
    </row>
    <row r="34" spans="2:23" x14ac:dyDescent="0.2">
      <c r="B34" s="289" t="s">
        <v>57</v>
      </c>
      <c r="C34" s="289"/>
      <c r="D34" s="289"/>
      <c r="E34" s="6"/>
      <c r="F34" s="6"/>
      <c r="G34" s="6"/>
      <c r="H34" s="6"/>
      <c r="I34" s="287" t="s">
        <v>286</v>
      </c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</row>
    <row r="35" spans="2:23" x14ac:dyDescent="0.2">
      <c r="B35" s="287" t="s">
        <v>56</v>
      </c>
      <c r="C35" s="287"/>
      <c r="D35" s="287"/>
      <c r="E35" s="6"/>
      <c r="F35" s="6"/>
      <c r="G35" s="6"/>
      <c r="H35" s="6"/>
      <c r="I35" s="287" t="s">
        <v>116</v>
      </c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</row>
  </sheetData>
  <mergeCells count="34">
    <mergeCell ref="A6:X6"/>
    <mergeCell ref="A1:X1"/>
    <mergeCell ref="A2:X2"/>
    <mergeCell ref="A3:X3"/>
    <mergeCell ref="A4:X4"/>
    <mergeCell ref="A5:X5"/>
    <mergeCell ref="A14:U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B25:C25"/>
    <mergeCell ref="P17:Q17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A26:C26"/>
    <mergeCell ref="U33:V33"/>
    <mergeCell ref="B34:D34"/>
    <mergeCell ref="I34:W34"/>
    <mergeCell ref="B35:D35"/>
    <mergeCell ref="I35:W35"/>
  </mergeCells>
  <printOptions horizontalCentered="1"/>
  <pageMargins left="0.11811023622047245" right="0.11811023622047245" top="0.74803149606299213" bottom="0.74803149606299213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23" workbookViewId="0">
      <selection activeCell="O26" sqref="O26"/>
    </sheetView>
  </sheetViews>
  <sheetFormatPr baseColWidth="10" defaultRowHeight="12.75" x14ac:dyDescent="0.2"/>
  <cols>
    <col min="1" max="1" width="10.85546875" style="36" customWidth="1"/>
    <col min="2" max="2" width="6.7109375" style="36" customWidth="1"/>
    <col min="3" max="3" width="40.7109375" style="36" customWidth="1"/>
    <col min="4" max="4" width="11.42578125" style="36"/>
    <col min="5" max="5" width="10.42578125" style="36" customWidth="1"/>
    <col min="6" max="6" width="11.5703125" style="36" customWidth="1"/>
    <col min="7" max="7" width="11.140625" style="36" customWidth="1"/>
    <col min="8" max="11" width="9.28515625" style="36" hidden="1" customWidth="1"/>
    <col min="12" max="12" width="9.5703125" style="36" hidden="1" customWidth="1"/>
    <col min="13" max="13" width="9.28515625" style="36" hidden="1" customWidth="1"/>
    <col min="14" max="14" width="9.7109375" style="36" customWidth="1"/>
    <col min="15" max="15" width="9.28515625" style="36" customWidth="1"/>
    <col min="16" max="16" width="9.5703125" style="36" hidden="1" customWidth="1"/>
    <col min="17" max="17" width="9.28515625" style="36" hidden="1" customWidth="1"/>
    <col min="18" max="20" width="9.28515625" style="36" customWidth="1"/>
    <col min="21" max="21" width="20.710937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40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185</v>
      </c>
      <c r="C8" s="146" t="s">
        <v>886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12</v>
      </c>
      <c r="C9" s="146" t="s">
        <v>887</v>
      </c>
      <c r="D9" s="156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144" t="s">
        <v>464</v>
      </c>
      <c r="B10" s="145">
        <v>1</v>
      </c>
      <c r="C10" s="146" t="s">
        <v>888</v>
      </c>
      <c r="D10" s="156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144" t="s">
        <v>6</v>
      </c>
      <c r="B11" s="148">
        <v>38</v>
      </c>
      <c r="C11" s="146" t="s">
        <v>500</v>
      </c>
      <c r="D11" s="156"/>
      <c r="E11" s="1"/>
      <c r="F11" s="1"/>
      <c r="G11" s="1"/>
      <c r="H11" s="1"/>
      <c r="I11" s="1"/>
      <c r="J11" s="1"/>
      <c r="K11" s="1"/>
      <c r="M11" s="6"/>
      <c r="N11" s="6"/>
      <c r="O11" s="6"/>
      <c r="P11" s="6"/>
      <c r="Q11" s="6"/>
    </row>
    <row r="12" spans="1:24" x14ac:dyDescent="0.2">
      <c r="A12" s="144" t="s">
        <v>450</v>
      </c>
      <c r="B12" s="145">
        <v>10</v>
      </c>
      <c r="C12" s="146" t="s">
        <v>889</v>
      </c>
      <c r="D12" s="156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42.75" customHeight="1" x14ac:dyDescent="0.2">
      <c r="A15" s="292" t="s">
        <v>890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4.2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7" customHeight="1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5" customHeight="1" x14ac:dyDescent="0.2">
      <c r="A19" s="247">
        <v>1</v>
      </c>
      <c r="B19" s="428" t="s">
        <v>891</v>
      </c>
      <c r="C19" s="429"/>
      <c r="D19" s="247" t="s">
        <v>44</v>
      </c>
      <c r="E19" s="247">
        <v>16</v>
      </c>
      <c r="F19" s="17">
        <f>$F$27*E19/100</f>
        <v>257702.39999999999</v>
      </c>
      <c r="G19" s="17">
        <f>$G$27*E19/100</f>
        <v>240067.84</v>
      </c>
      <c r="H19" s="248">
        <f>J19+L19+N19+P19</f>
        <v>9</v>
      </c>
      <c r="I19" s="248">
        <f>K19+M19+O19+Q19</f>
        <v>9</v>
      </c>
      <c r="J19" s="247">
        <v>3</v>
      </c>
      <c r="K19" s="249">
        <v>3</v>
      </c>
      <c r="L19" s="247">
        <v>3</v>
      </c>
      <c r="M19" s="249">
        <v>3</v>
      </c>
      <c r="N19" s="247">
        <v>3</v>
      </c>
      <c r="O19" s="249">
        <v>3</v>
      </c>
      <c r="P19" s="247"/>
      <c r="Q19" s="248"/>
      <c r="R19" s="120">
        <f>J19+L19+N19+P19</f>
        <v>9</v>
      </c>
      <c r="S19" s="120">
        <f>K19+M19+O19+Q19</f>
        <v>9</v>
      </c>
      <c r="T19" s="120">
        <f>S19-R19</f>
        <v>0</v>
      </c>
      <c r="U19" s="7"/>
      <c r="V19" s="5">
        <f>O19/N19*100</f>
        <v>100</v>
      </c>
      <c r="W19" s="5">
        <f>G19/F19*100</f>
        <v>93.157005910693897</v>
      </c>
      <c r="X19" s="5">
        <f>V19/W19*100</f>
        <v>107.3456569609657</v>
      </c>
    </row>
    <row r="20" spans="1:24" ht="45" customHeight="1" x14ac:dyDescent="0.2">
      <c r="A20" s="247">
        <v>2</v>
      </c>
      <c r="B20" s="424" t="s">
        <v>892</v>
      </c>
      <c r="C20" s="425"/>
      <c r="D20" s="247" t="s">
        <v>44</v>
      </c>
      <c r="E20" s="247">
        <v>16</v>
      </c>
      <c r="F20" s="17">
        <f t="shared" ref="F20:F25" si="0">$F$27*E20/100</f>
        <v>257702.39999999999</v>
      </c>
      <c r="G20" s="17">
        <f t="shared" ref="G20:G25" si="1">$G$27*E20/100</f>
        <v>240067.84</v>
      </c>
      <c r="H20" s="248">
        <f t="shared" ref="H20:I26" si="2">J20+L20+N20+P20</f>
        <v>9</v>
      </c>
      <c r="I20" s="248">
        <f t="shared" si="2"/>
        <v>9</v>
      </c>
      <c r="J20" s="247">
        <v>3</v>
      </c>
      <c r="K20" s="249">
        <v>3</v>
      </c>
      <c r="L20" s="247">
        <v>3</v>
      </c>
      <c r="M20" s="249">
        <v>3</v>
      </c>
      <c r="N20" s="247">
        <v>3</v>
      </c>
      <c r="O20" s="249">
        <v>3</v>
      </c>
      <c r="P20" s="247"/>
      <c r="Q20" s="248"/>
      <c r="R20" s="120">
        <f t="shared" ref="R20:S27" si="3">J20+L20+N20+P20</f>
        <v>9</v>
      </c>
      <c r="S20" s="120">
        <f t="shared" si="3"/>
        <v>9</v>
      </c>
      <c r="T20" s="120">
        <f t="shared" ref="T20:T27" si="4">S20-R20</f>
        <v>0</v>
      </c>
      <c r="U20" s="7"/>
      <c r="V20" s="5">
        <f t="shared" ref="V20:V27" si="5">O20/N20*100</f>
        <v>100</v>
      </c>
      <c r="W20" s="5">
        <f t="shared" ref="W20:W27" si="6">G20/F20*100</f>
        <v>93.157005910693897</v>
      </c>
      <c r="X20" s="5">
        <f t="shared" ref="X20:X27" si="7">V20/W20*100</f>
        <v>107.3456569609657</v>
      </c>
    </row>
    <row r="21" spans="1:24" ht="45" customHeight="1" x14ac:dyDescent="0.2">
      <c r="A21" s="247">
        <v>3</v>
      </c>
      <c r="B21" s="424" t="s">
        <v>893</v>
      </c>
      <c r="C21" s="425"/>
      <c r="D21" s="247" t="s">
        <v>44</v>
      </c>
      <c r="E21" s="247">
        <v>16</v>
      </c>
      <c r="F21" s="17">
        <f t="shared" si="0"/>
        <v>257702.39999999999</v>
      </c>
      <c r="G21" s="17">
        <f t="shared" si="1"/>
        <v>240067.84</v>
      </c>
      <c r="H21" s="248">
        <f t="shared" si="2"/>
        <v>3</v>
      </c>
      <c r="I21" s="248">
        <f t="shared" si="2"/>
        <v>3</v>
      </c>
      <c r="J21" s="247">
        <v>1</v>
      </c>
      <c r="K21" s="249">
        <v>1</v>
      </c>
      <c r="L21" s="247">
        <v>1</v>
      </c>
      <c r="M21" s="249">
        <v>1</v>
      </c>
      <c r="N21" s="247">
        <v>1</v>
      </c>
      <c r="O21" s="249">
        <v>1</v>
      </c>
      <c r="P21" s="247"/>
      <c r="Q21" s="248"/>
      <c r="R21" s="120">
        <f t="shared" si="3"/>
        <v>3</v>
      </c>
      <c r="S21" s="120">
        <f t="shared" si="3"/>
        <v>3</v>
      </c>
      <c r="T21" s="120">
        <f t="shared" si="4"/>
        <v>0</v>
      </c>
      <c r="U21" s="7"/>
      <c r="V21" s="5">
        <f t="shared" si="5"/>
        <v>100</v>
      </c>
      <c r="W21" s="5">
        <f t="shared" si="6"/>
        <v>93.157005910693897</v>
      </c>
      <c r="X21" s="5">
        <f t="shared" si="7"/>
        <v>107.3456569609657</v>
      </c>
    </row>
    <row r="22" spans="1:24" ht="45" customHeight="1" x14ac:dyDescent="0.2">
      <c r="A22" s="247">
        <v>4</v>
      </c>
      <c r="B22" s="424" t="s">
        <v>894</v>
      </c>
      <c r="C22" s="425"/>
      <c r="D22" s="247" t="s">
        <v>297</v>
      </c>
      <c r="E22" s="247">
        <v>16</v>
      </c>
      <c r="F22" s="17">
        <f t="shared" si="0"/>
        <v>257702.39999999999</v>
      </c>
      <c r="G22" s="17">
        <f t="shared" si="1"/>
        <v>240067.84</v>
      </c>
      <c r="H22" s="248">
        <f t="shared" si="2"/>
        <v>9</v>
      </c>
      <c r="I22" s="248">
        <f t="shared" si="2"/>
        <v>9</v>
      </c>
      <c r="J22" s="247">
        <v>3</v>
      </c>
      <c r="K22" s="249">
        <v>3</v>
      </c>
      <c r="L22" s="247">
        <v>3</v>
      </c>
      <c r="M22" s="249">
        <v>3</v>
      </c>
      <c r="N22" s="247">
        <v>3</v>
      </c>
      <c r="O22" s="249">
        <v>3</v>
      </c>
      <c r="P22" s="247"/>
      <c r="Q22" s="248"/>
      <c r="R22" s="120">
        <f t="shared" si="3"/>
        <v>9</v>
      </c>
      <c r="S22" s="120">
        <f t="shared" si="3"/>
        <v>9</v>
      </c>
      <c r="T22" s="120">
        <f t="shared" si="4"/>
        <v>0</v>
      </c>
      <c r="U22" s="7"/>
      <c r="V22" s="5">
        <f t="shared" si="5"/>
        <v>100</v>
      </c>
      <c r="W22" s="5">
        <f t="shared" si="6"/>
        <v>93.157005910693897</v>
      </c>
      <c r="X22" s="5">
        <f t="shared" si="7"/>
        <v>107.3456569609657</v>
      </c>
    </row>
    <row r="23" spans="1:24" ht="45" customHeight="1" x14ac:dyDescent="0.2">
      <c r="A23" s="247">
        <v>5</v>
      </c>
      <c r="B23" s="424" t="s">
        <v>895</v>
      </c>
      <c r="C23" s="425"/>
      <c r="D23" s="247" t="s">
        <v>297</v>
      </c>
      <c r="E23" s="247">
        <v>16</v>
      </c>
      <c r="F23" s="17">
        <f t="shared" si="0"/>
        <v>257702.39999999999</v>
      </c>
      <c r="G23" s="17">
        <f t="shared" si="1"/>
        <v>240067.84</v>
      </c>
      <c r="H23" s="248">
        <f t="shared" si="2"/>
        <v>9</v>
      </c>
      <c r="I23" s="248">
        <f t="shared" si="2"/>
        <v>9</v>
      </c>
      <c r="J23" s="247">
        <v>3</v>
      </c>
      <c r="K23" s="249">
        <v>3</v>
      </c>
      <c r="L23" s="247">
        <v>3</v>
      </c>
      <c r="M23" s="249">
        <v>3</v>
      </c>
      <c r="N23" s="247">
        <v>3</v>
      </c>
      <c r="O23" s="249">
        <v>3</v>
      </c>
      <c r="P23" s="247"/>
      <c r="Q23" s="248"/>
      <c r="R23" s="120">
        <f t="shared" si="3"/>
        <v>9</v>
      </c>
      <c r="S23" s="120">
        <f t="shared" si="3"/>
        <v>9</v>
      </c>
      <c r="T23" s="120">
        <f t="shared" si="4"/>
        <v>0</v>
      </c>
      <c r="U23" s="7"/>
      <c r="V23" s="5">
        <f t="shared" si="5"/>
        <v>100</v>
      </c>
      <c r="W23" s="5">
        <f t="shared" si="6"/>
        <v>93.157005910693897</v>
      </c>
      <c r="X23" s="5">
        <f t="shared" si="7"/>
        <v>107.3456569609657</v>
      </c>
    </row>
    <row r="24" spans="1:24" ht="45" customHeight="1" x14ac:dyDescent="0.2">
      <c r="A24" s="247">
        <v>6</v>
      </c>
      <c r="B24" s="424" t="s">
        <v>896</v>
      </c>
      <c r="C24" s="425"/>
      <c r="D24" s="247" t="s">
        <v>897</v>
      </c>
      <c r="E24" s="247">
        <v>4</v>
      </c>
      <c r="F24" s="17">
        <f t="shared" si="0"/>
        <v>64425.599999999999</v>
      </c>
      <c r="G24" s="17">
        <f t="shared" si="1"/>
        <v>60016.959999999999</v>
      </c>
      <c r="H24" s="248">
        <f t="shared" si="2"/>
        <v>9</v>
      </c>
      <c r="I24" s="248">
        <f t="shared" si="2"/>
        <v>9</v>
      </c>
      <c r="J24" s="247">
        <v>3</v>
      </c>
      <c r="K24" s="249">
        <v>3</v>
      </c>
      <c r="L24" s="247">
        <v>3</v>
      </c>
      <c r="M24" s="249">
        <v>3</v>
      </c>
      <c r="N24" s="247">
        <v>3</v>
      </c>
      <c r="O24" s="249">
        <v>3</v>
      </c>
      <c r="P24" s="247"/>
      <c r="Q24" s="248"/>
      <c r="R24" s="120">
        <f t="shared" si="3"/>
        <v>9</v>
      </c>
      <c r="S24" s="120">
        <f t="shared" si="3"/>
        <v>9</v>
      </c>
      <c r="T24" s="120">
        <f t="shared" si="4"/>
        <v>0</v>
      </c>
      <c r="U24" s="7"/>
      <c r="V24" s="5">
        <f t="shared" si="5"/>
        <v>100</v>
      </c>
      <c r="W24" s="5">
        <f t="shared" si="6"/>
        <v>93.157005910693897</v>
      </c>
      <c r="X24" s="5">
        <f t="shared" si="7"/>
        <v>107.3456569609657</v>
      </c>
    </row>
    <row r="25" spans="1:24" ht="45" customHeight="1" x14ac:dyDescent="0.2">
      <c r="A25" s="247">
        <v>7</v>
      </c>
      <c r="B25" s="424" t="s">
        <v>898</v>
      </c>
      <c r="C25" s="425"/>
      <c r="D25" s="247" t="s">
        <v>236</v>
      </c>
      <c r="E25" s="247">
        <v>16</v>
      </c>
      <c r="F25" s="17">
        <f t="shared" si="0"/>
        <v>257702.39999999999</v>
      </c>
      <c r="G25" s="17">
        <f t="shared" si="1"/>
        <v>240067.84</v>
      </c>
      <c r="H25" s="248">
        <f t="shared" si="2"/>
        <v>9</v>
      </c>
      <c r="I25" s="248">
        <f t="shared" si="2"/>
        <v>9</v>
      </c>
      <c r="J25" s="247">
        <v>3</v>
      </c>
      <c r="K25" s="249">
        <v>3</v>
      </c>
      <c r="L25" s="247">
        <v>3</v>
      </c>
      <c r="M25" s="249">
        <v>3</v>
      </c>
      <c r="N25" s="247">
        <v>3</v>
      </c>
      <c r="O25" s="249">
        <v>3</v>
      </c>
      <c r="P25" s="247"/>
      <c r="Q25" s="248"/>
      <c r="R25" s="120">
        <f t="shared" si="3"/>
        <v>9</v>
      </c>
      <c r="S25" s="120">
        <f t="shared" si="3"/>
        <v>9</v>
      </c>
      <c r="T25" s="120">
        <f t="shared" si="4"/>
        <v>0</v>
      </c>
      <c r="U25" s="7"/>
      <c r="V25" s="5">
        <f t="shared" si="5"/>
        <v>100</v>
      </c>
      <c r="W25" s="5">
        <f t="shared" si="6"/>
        <v>93.157005910693897</v>
      </c>
      <c r="X25" s="5">
        <f t="shared" si="7"/>
        <v>107.3456569609657</v>
      </c>
    </row>
    <row r="26" spans="1:24" ht="45" customHeight="1" x14ac:dyDescent="0.2">
      <c r="A26" s="247"/>
      <c r="B26" s="426"/>
      <c r="C26" s="427"/>
      <c r="D26" s="250"/>
      <c r="E26" s="250"/>
      <c r="F26" s="17"/>
      <c r="G26" s="17"/>
      <c r="H26" s="248">
        <f t="shared" si="2"/>
        <v>0</v>
      </c>
      <c r="I26" s="248">
        <f t="shared" si="2"/>
        <v>0</v>
      </c>
      <c r="J26" s="251"/>
      <c r="K26" s="252"/>
      <c r="L26" s="251"/>
      <c r="M26" s="248"/>
      <c r="N26" s="251"/>
      <c r="O26" s="248"/>
      <c r="P26" s="251"/>
      <c r="Q26" s="248"/>
      <c r="R26" s="120"/>
      <c r="S26" s="120"/>
      <c r="T26" s="120"/>
      <c r="U26" s="7"/>
      <c r="V26" s="5"/>
      <c r="W26" s="5"/>
      <c r="X26" s="5"/>
    </row>
    <row r="27" spans="1:24" s="1" customFormat="1" ht="36.75" customHeight="1" x14ac:dyDescent="0.2">
      <c r="A27" s="298" t="s">
        <v>24</v>
      </c>
      <c r="B27" s="299"/>
      <c r="C27" s="300"/>
      <c r="D27" s="18"/>
      <c r="E27" s="18">
        <f>SUM(E19:E26)</f>
        <v>100</v>
      </c>
      <c r="F27" s="40">
        <f>SEGUIMIENTO!D44</f>
        <v>1610640</v>
      </c>
      <c r="G27" s="40">
        <f>SEGUIMIENTO!E44</f>
        <v>1500424</v>
      </c>
      <c r="H27" s="18">
        <f t="shared" ref="H27:Q27" si="8">SUM(H19:H26)</f>
        <v>57</v>
      </c>
      <c r="I27" s="18">
        <f t="shared" si="8"/>
        <v>57</v>
      </c>
      <c r="J27" s="18">
        <f t="shared" si="8"/>
        <v>19</v>
      </c>
      <c r="K27" s="18">
        <f t="shared" si="8"/>
        <v>19</v>
      </c>
      <c r="L27" s="18">
        <f t="shared" si="8"/>
        <v>19</v>
      </c>
      <c r="M27" s="18">
        <f t="shared" si="8"/>
        <v>19</v>
      </c>
      <c r="N27" s="18">
        <f t="shared" si="8"/>
        <v>19</v>
      </c>
      <c r="O27" s="18">
        <f t="shared" si="8"/>
        <v>19</v>
      </c>
      <c r="P27" s="18">
        <f t="shared" si="8"/>
        <v>0</v>
      </c>
      <c r="Q27" s="18">
        <f t="shared" si="8"/>
        <v>0</v>
      </c>
      <c r="R27" s="121">
        <f t="shared" si="3"/>
        <v>57</v>
      </c>
      <c r="S27" s="121">
        <f t="shared" si="3"/>
        <v>57</v>
      </c>
      <c r="T27" s="121">
        <f t="shared" si="4"/>
        <v>0</v>
      </c>
      <c r="U27" s="121"/>
      <c r="V27" s="5">
        <f t="shared" si="5"/>
        <v>100</v>
      </c>
      <c r="W27" s="5">
        <f t="shared" si="6"/>
        <v>93.157005910693897</v>
      </c>
      <c r="X27" s="5">
        <f t="shared" si="7"/>
        <v>107.3456569609657</v>
      </c>
    </row>
    <row r="28" spans="1:24" s="6" customFormat="1" ht="14.25" customHeight="1" x14ac:dyDescent="0.2">
      <c r="F28" s="10"/>
    </row>
    <row r="29" spans="1:24" s="6" customFormat="1" ht="14.25" customHeight="1" x14ac:dyDescent="0.2">
      <c r="B29" s="11" t="s">
        <v>25</v>
      </c>
      <c r="F29" s="10"/>
      <c r="H29" s="6" t="s">
        <v>26</v>
      </c>
    </row>
    <row r="30" spans="1:24" x14ac:dyDescent="0.2">
      <c r="J30" s="95"/>
      <c r="K30" s="95"/>
      <c r="L30" s="95"/>
      <c r="M30" s="95"/>
      <c r="N30" s="95"/>
      <c r="O30" s="95"/>
      <c r="P30" s="95"/>
    </row>
    <row r="31" spans="1:24" x14ac:dyDescent="0.2">
      <c r="J31" s="95"/>
      <c r="K31" s="95"/>
      <c r="L31" s="95"/>
      <c r="M31" s="95"/>
      <c r="N31" s="95"/>
      <c r="O31" s="95"/>
      <c r="P31" s="95"/>
    </row>
    <row r="32" spans="1:24" x14ac:dyDescent="0.2">
      <c r="J32" s="95"/>
      <c r="K32" s="95"/>
      <c r="L32" s="95"/>
      <c r="M32" s="95"/>
      <c r="N32" s="95"/>
      <c r="O32" s="95"/>
      <c r="P32" s="95"/>
    </row>
    <row r="33" spans="1:22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50"/>
      <c r="S33" s="50"/>
      <c r="T33" s="317"/>
      <c r="U33" s="317"/>
      <c r="V33" s="6"/>
    </row>
    <row r="34" spans="1:22" x14ac:dyDescent="0.2">
      <c r="A34" s="289" t="s">
        <v>57</v>
      </c>
      <c r="B34" s="289"/>
      <c r="C34" s="289"/>
      <c r="D34" s="6"/>
      <c r="E34" s="6"/>
      <c r="F34" s="6"/>
      <c r="G34" s="6"/>
      <c r="H34" s="287" t="s">
        <v>286</v>
      </c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</row>
    <row r="35" spans="1:22" x14ac:dyDescent="0.2">
      <c r="A35" s="287" t="s">
        <v>56</v>
      </c>
      <c r="B35" s="287"/>
      <c r="C35" s="287"/>
      <c r="D35" s="6"/>
      <c r="E35" s="6"/>
      <c r="F35" s="6"/>
      <c r="G35" s="6"/>
      <c r="H35" s="287" t="s">
        <v>116</v>
      </c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</row>
    <row r="36" spans="1:22" x14ac:dyDescent="0.2">
      <c r="J36" s="95"/>
      <c r="K36" s="95"/>
      <c r="L36" s="95"/>
      <c r="M36" s="95"/>
      <c r="N36" s="95"/>
      <c r="O36" s="95"/>
      <c r="P36" s="95"/>
    </row>
    <row r="37" spans="1:22" x14ac:dyDescent="0.2">
      <c r="J37" s="95"/>
      <c r="K37" s="95"/>
      <c r="L37" s="95"/>
      <c r="M37" s="95"/>
      <c r="N37" s="95"/>
      <c r="O37" s="95"/>
      <c r="P37" s="95"/>
    </row>
    <row r="38" spans="1:22" x14ac:dyDescent="0.2">
      <c r="J38" s="95"/>
      <c r="K38" s="95"/>
      <c r="L38" s="95"/>
      <c r="M38" s="95"/>
      <c r="N38" s="95"/>
      <c r="O38" s="95"/>
      <c r="P38" s="95"/>
    </row>
    <row r="39" spans="1:22" x14ac:dyDescent="0.2">
      <c r="J39" s="95"/>
      <c r="K39" s="95"/>
      <c r="L39" s="95"/>
      <c r="M39" s="95"/>
      <c r="N39" s="95"/>
      <c r="O39" s="95"/>
      <c r="P39" s="95"/>
    </row>
    <row r="40" spans="1:22" x14ac:dyDescent="0.2">
      <c r="J40" s="95"/>
      <c r="K40" s="95"/>
      <c r="L40" s="95"/>
      <c r="M40" s="95"/>
      <c r="N40" s="95"/>
      <c r="O40" s="95"/>
      <c r="P40" s="95"/>
    </row>
    <row r="41" spans="1:22" x14ac:dyDescent="0.2">
      <c r="J41" s="95"/>
      <c r="K41" s="95"/>
      <c r="L41" s="95"/>
      <c r="M41" s="95"/>
      <c r="N41" s="95"/>
      <c r="O41" s="95"/>
      <c r="P41" s="95"/>
    </row>
  </sheetData>
  <sheetProtection sheet="1" objects="1" scenarios="1"/>
  <mergeCells count="35">
    <mergeCell ref="A6:X6"/>
    <mergeCell ref="A1:X1"/>
    <mergeCell ref="A2:X2"/>
    <mergeCell ref="A3:X3"/>
    <mergeCell ref="A4:X4"/>
    <mergeCell ref="A5:X5"/>
    <mergeCell ref="B19:C19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A35:C35"/>
    <mergeCell ref="H35:V35"/>
    <mergeCell ref="B20:C20"/>
    <mergeCell ref="B21:C21"/>
    <mergeCell ref="B22:C22"/>
    <mergeCell ref="B23:C23"/>
    <mergeCell ref="B24:C24"/>
    <mergeCell ref="B25:C25"/>
    <mergeCell ref="B26:C26"/>
    <mergeCell ref="A27:C27"/>
    <mergeCell ref="T33:U33"/>
    <mergeCell ref="A34:C34"/>
    <mergeCell ref="H34:V34"/>
  </mergeCells>
  <printOptions horizontalCentered="1"/>
  <pageMargins left="0.11811023622047245" right="0.11811023622047245" top="0.35433070866141736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5"/>
  <sheetViews>
    <sheetView topLeftCell="A5" workbookViewId="0">
      <selection activeCell="U23" sqref="U23"/>
    </sheetView>
  </sheetViews>
  <sheetFormatPr baseColWidth="10" defaultRowHeight="12.75" x14ac:dyDescent="0.2"/>
  <cols>
    <col min="1" max="1" width="10.42578125" style="36" customWidth="1"/>
    <col min="2" max="2" width="7.140625" style="36" customWidth="1"/>
    <col min="3" max="3" width="40.7109375" style="36" customWidth="1"/>
    <col min="4" max="5" width="11.42578125" style="36"/>
    <col min="6" max="6" width="14" style="36" customWidth="1"/>
    <col min="7" max="7" width="13.28515625" style="36" bestFit="1" customWidth="1"/>
    <col min="8" max="10" width="9.28515625" style="36" hidden="1" customWidth="1"/>
    <col min="11" max="11" width="9.42578125" style="36" hidden="1" customWidth="1"/>
    <col min="12" max="12" width="9.28515625" style="36" hidden="1" customWidth="1"/>
    <col min="13" max="13" width="8.8554687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2.8554687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185</v>
      </c>
      <c r="C8" s="146" t="s">
        <v>886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12</v>
      </c>
      <c r="C9" s="146" t="s">
        <v>887</v>
      </c>
      <c r="D9" s="156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144" t="s">
        <v>464</v>
      </c>
      <c r="B10" s="145">
        <v>2</v>
      </c>
      <c r="C10" s="146" t="s">
        <v>899</v>
      </c>
      <c r="D10" s="156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144" t="s">
        <v>6</v>
      </c>
      <c r="B11" s="148">
        <v>38</v>
      </c>
      <c r="C11" s="146" t="s">
        <v>500</v>
      </c>
      <c r="D11" s="156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44" t="s">
        <v>450</v>
      </c>
      <c r="B12" s="145">
        <v>11</v>
      </c>
      <c r="C12" s="146" t="s">
        <v>900</v>
      </c>
      <c r="D12" s="156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25.5" customHeight="1" x14ac:dyDescent="0.2">
      <c r="A15" s="292" t="s">
        <v>901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433"/>
      <c r="B16" s="433"/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3"/>
      <c r="W16" s="433"/>
      <c r="X16" s="433"/>
    </row>
    <row r="17" spans="1:24" ht="14.2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ht="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34.5" customHeight="1" x14ac:dyDescent="0.2">
      <c r="A19" s="247">
        <v>1</v>
      </c>
      <c r="B19" s="428" t="s">
        <v>902</v>
      </c>
      <c r="C19" s="432"/>
      <c r="D19" s="247" t="s">
        <v>903</v>
      </c>
      <c r="E19" s="247">
        <v>45</v>
      </c>
      <c r="F19" s="17">
        <f>$F$31*E19/100</f>
        <v>22144471.649999999</v>
      </c>
      <c r="G19" s="17">
        <f>$G$31*E19/100</f>
        <v>21159110.25</v>
      </c>
      <c r="H19" s="5">
        <f>J19+L19+N19+P19</f>
        <v>207</v>
      </c>
      <c r="I19" s="5">
        <f>K19+M19+O19+Q19</f>
        <v>194</v>
      </c>
      <c r="J19" s="247">
        <v>69</v>
      </c>
      <c r="K19" s="249">
        <v>69</v>
      </c>
      <c r="L19" s="247">
        <v>69</v>
      </c>
      <c r="M19" s="249">
        <v>69</v>
      </c>
      <c r="N19" s="247">
        <v>69</v>
      </c>
      <c r="O19" s="249">
        <v>56</v>
      </c>
      <c r="P19" s="247"/>
      <c r="Q19" s="248"/>
      <c r="R19" s="120">
        <f>J19+L19+N19+P19</f>
        <v>207</v>
      </c>
      <c r="S19" s="120">
        <f>K19+M19+O19+Q19</f>
        <v>194</v>
      </c>
      <c r="T19" s="120">
        <f>S19-R19</f>
        <v>-13</v>
      </c>
      <c r="U19" s="22" t="s">
        <v>1085</v>
      </c>
      <c r="V19" s="5">
        <f>O19/N19*100</f>
        <v>81.159420289855078</v>
      </c>
      <c r="W19" s="5">
        <f>G19/F19*100</f>
        <v>95.550305215794126</v>
      </c>
      <c r="X19" s="5">
        <f>V19/W19*100</f>
        <v>84.938944053147523</v>
      </c>
    </row>
    <row r="20" spans="1:24" ht="34.5" customHeight="1" x14ac:dyDescent="0.2">
      <c r="A20" s="247">
        <v>2</v>
      </c>
      <c r="B20" s="424" t="s">
        <v>904</v>
      </c>
      <c r="C20" s="430"/>
      <c r="D20" s="247" t="s">
        <v>854</v>
      </c>
      <c r="E20" s="247">
        <v>20</v>
      </c>
      <c r="F20" s="17">
        <f t="shared" ref="F20:F30" si="0">$F$31*E20/100</f>
        <v>9841987.4000000004</v>
      </c>
      <c r="G20" s="17">
        <f t="shared" ref="G20:G30" si="1">$G$31*E20/100</f>
        <v>9404049</v>
      </c>
      <c r="H20" s="5">
        <f t="shared" ref="H20:I30" si="2">J20+L20+N20+P20</f>
        <v>114</v>
      </c>
      <c r="I20" s="5">
        <f t="shared" si="2"/>
        <v>101</v>
      </c>
      <c r="J20" s="247">
        <v>38</v>
      </c>
      <c r="K20" s="249">
        <v>38</v>
      </c>
      <c r="L20" s="247">
        <v>38</v>
      </c>
      <c r="M20" s="249">
        <v>38</v>
      </c>
      <c r="N20" s="247">
        <v>38</v>
      </c>
      <c r="O20" s="249">
        <v>25</v>
      </c>
      <c r="P20" s="247"/>
      <c r="Q20" s="248"/>
      <c r="R20" s="120">
        <f t="shared" ref="R20:S31" si="3">J20+L20+N20+P20</f>
        <v>114</v>
      </c>
      <c r="S20" s="120">
        <f t="shared" si="3"/>
        <v>101</v>
      </c>
      <c r="T20" s="120">
        <f t="shared" ref="T20:T31" si="4">S20-R20</f>
        <v>-13</v>
      </c>
      <c r="U20" s="22" t="s">
        <v>1085</v>
      </c>
      <c r="V20" s="5">
        <f t="shared" ref="V20:V31" si="5">O20/N20*100</f>
        <v>65.789473684210535</v>
      </c>
      <c r="W20" s="5">
        <f t="shared" ref="W20:W31" si="6">G20/F20*100</f>
        <v>95.550305215794111</v>
      </c>
      <c r="X20" s="5">
        <f t="shared" ref="X20:X31" si="7">V20/W20*100</f>
        <v>68.853232373909549</v>
      </c>
    </row>
    <row r="21" spans="1:24" ht="34.5" customHeight="1" x14ac:dyDescent="0.2">
      <c r="A21" s="247">
        <v>3</v>
      </c>
      <c r="B21" s="424" t="s">
        <v>905</v>
      </c>
      <c r="C21" s="430"/>
      <c r="D21" s="247" t="s">
        <v>44</v>
      </c>
      <c r="E21" s="247">
        <v>2</v>
      </c>
      <c r="F21" s="17">
        <f t="shared" si="0"/>
        <v>984198.74</v>
      </c>
      <c r="G21" s="17">
        <f t="shared" si="1"/>
        <v>940404.9</v>
      </c>
      <c r="H21" s="5">
        <f t="shared" si="2"/>
        <v>9</v>
      </c>
      <c r="I21" s="5">
        <f t="shared" si="2"/>
        <v>9</v>
      </c>
      <c r="J21" s="247">
        <v>3</v>
      </c>
      <c r="K21" s="249">
        <v>3</v>
      </c>
      <c r="L21" s="247">
        <v>3</v>
      </c>
      <c r="M21" s="249">
        <v>3</v>
      </c>
      <c r="N21" s="247">
        <v>3</v>
      </c>
      <c r="O21" s="249">
        <v>3</v>
      </c>
      <c r="P21" s="247"/>
      <c r="Q21" s="248"/>
      <c r="R21" s="120">
        <f t="shared" si="3"/>
        <v>9</v>
      </c>
      <c r="S21" s="120">
        <f t="shared" si="3"/>
        <v>9</v>
      </c>
      <c r="T21" s="120">
        <f t="shared" si="4"/>
        <v>0</v>
      </c>
      <c r="U21" s="7"/>
      <c r="V21" s="5">
        <f t="shared" si="5"/>
        <v>100</v>
      </c>
      <c r="W21" s="5">
        <f t="shared" si="6"/>
        <v>95.550305215794111</v>
      </c>
      <c r="X21" s="5">
        <f t="shared" si="7"/>
        <v>104.6569132083425</v>
      </c>
    </row>
    <row r="22" spans="1:24" ht="34.5" customHeight="1" x14ac:dyDescent="0.2">
      <c r="A22" s="247">
        <v>4</v>
      </c>
      <c r="B22" s="424" t="s">
        <v>906</v>
      </c>
      <c r="C22" s="430"/>
      <c r="D22" s="247" t="s">
        <v>44</v>
      </c>
      <c r="E22" s="247">
        <v>2</v>
      </c>
      <c r="F22" s="17">
        <f t="shared" si="0"/>
        <v>984198.74</v>
      </c>
      <c r="G22" s="17">
        <f t="shared" si="1"/>
        <v>940404.9</v>
      </c>
      <c r="H22" s="5">
        <f t="shared" si="2"/>
        <v>9</v>
      </c>
      <c r="I22" s="5">
        <f t="shared" si="2"/>
        <v>9</v>
      </c>
      <c r="J22" s="247">
        <v>3</v>
      </c>
      <c r="K22" s="249">
        <v>3</v>
      </c>
      <c r="L22" s="247">
        <v>3</v>
      </c>
      <c r="M22" s="249">
        <v>3</v>
      </c>
      <c r="N22" s="247">
        <v>3</v>
      </c>
      <c r="O22" s="249">
        <v>3</v>
      </c>
      <c r="P22" s="247"/>
      <c r="Q22" s="248"/>
      <c r="R22" s="120">
        <f t="shared" si="3"/>
        <v>9</v>
      </c>
      <c r="S22" s="120">
        <f t="shared" si="3"/>
        <v>9</v>
      </c>
      <c r="T22" s="120">
        <f t="shared" si="4"/>
        <v>0</v>
      </c>
      <c r="U22" s="7"/>
      <c r="V22" s="5">
        <f t="shared" si="5"/>
        <v>100</v>
      </c>
      <c r="W22" s="5">
        <f t="shared" si="6"/>
        <v>95.550305215794111</v>
      </c>
      <c r="X22" s="5">
        <f t="shared" si="7"/>
        <v>104.6569132083425</v>
      </c>
    </row>
    <row r="23" spans="1:24" ht="34.5" customHeight="1" x14ac:dyDescent="0.2">
      <c r="A23" s="247">
        <v>5</v>
      </c>
      <c r="B23" s="424" t="s">
        <v>907</v>
      </c>
      <c r="C23" s="430"/>
      <c r="D23" s="247" t="s">
        <v>44</v>
      </c>
      <c r="E23" s="247">
        <v>2</v>
      </c>
      <c r="F23" s="17">
        <f t="shared" si="0"/>
        <v>984198.74</v>
      </c>
      <c r="G23" s="17">
        <f t="shared" si="1"/>
        <v>940404.9</v>
      </c>
      <c r="H23" s="5">
        <f t="shared" si="2"/>
        <v>9</v>
      </c>
      <c r="I23" s="5">
        <f t="shared" si="2"/>
        <v>4</v>
      </c>
      <c r="J23" s="247">
        <v>3</v>
      </c>
      <c r="K23" s="249">
        <v>3</v>
      </c>
      <c r="L23" s="247">
        <v>3</v>
      </c>
      <c r="M23" s="249">
        <v>0</v>
      </c>
      <c r="N23" s="247">
        <v>3</v>
      </c>
      <c r="O23" s="249">
        <v>1</v>
      </c>
      <c r="P23" s="247"/>
      <c r="Q23" s="248"/>
      <c r="R23" s="120">
        <f t="shared" si="3"/>
        <v>9</v>
      </c>
      <c r="S23" s="120">
        <f t="shared" si="3"/>
        <v>4</v>
      </c>
      <c r="T23" s="120">
        <f t="shared" si="4"/>
        <v>-5</v>
      </c>
      <c r="U23" s="22" t="s">
        <v>1086</v>
      </c>
      <c r="V23" s="5">
        <f t="shared" si="5"/>
        <v>33.333333333333329</v>
      </c>
      <c r="W23" s="5">
        <f t="shared" si="6"/>
        <v>95.550305215794111</v>
      </c>
      <c r="X23" s="5">
        <f t="shared" si="7"/>
        <v>34.885637736114163</v>
      </c>
    </row>
    <row r="24" spans="1:24" ht="34.5" customHeight="1" x14ac:dyDescent="0.2">
      <c r="A24" s="247">
        <v>6</v>
      </c>
      <c r="B24" s="424" t="s">
        <v>908</v>
      </c>
      <c r="C24" s="430"/>
      <c r="D24" s="247" t="s">
        <v>391</v>
      </c>
      <c r="E24" s="247">
        <v>2</v>
      </c>
      <c r="F24" s="17">
        <f t="shared" si="0"/>
        <v>984198.74</v>
      </c>
      <c r="G24" s="17">
        <f t="shared" si="1"/>
        <v>940404.9</v>
      </c>
      <c r="H24" s="5">
        <f t="shared" si="2"/>
        <v>3</v>
      </c>
      <c r="I24" s="5">
        <f t="shared" si="2"/>
        <v>3</v>
      </c>
      <c r="J24" s="247">
        <v>1</v>
      </c>
      <c r="K24" s="249">
        <v>1</v>
      </c>
      <c r="L24" s="247">
        <v>1</v>
      </c>
      <c r="M24" s="249">
        <v>1</v>
      </c>
      <c r="N24" s="247">
        <v>1</v>
      </c>
      <c r="O24" s="249">
        <v>1</v>
      </c>
      <c r="P24" s="247"/>
      <c r="Q24" s="248"/>
      <c r="R24" s="120">
        <f t="shared" si="3"/>
        <v>3</v>
      </c>
      <c r="S24" s="120">
        <f t="shared" si="3"/>
        <v>3</v>
      </c>
      <c r="T24" s="120">
        <f t="shared" si="4"/>
        <v>0</v>
      </c>
      <c r="U24" s="7"/>
      <c r="V24" s="5">
        <f t="shared" si="5"/>
        <v>100</v>
      </c>
      <c r="W24" s="5">
        <f t="shared" si="6"/>
        <v>95.550305215794111</v>
      </c>
      <c r="X24" s="5">
        <f t="shared" si="7"/>
        <v>104.6569132083425</v>
      </c>
    </row>
    <row r="25" spans="1:24" ht="34.5" customHeight="1" x14ac:dyDescent="0.2">
      <c r="A25" s="247">
        <v>7</v>
      </c>
      <c r="B25" s="424" t="s">
        <v>909</v>
      </c>
      <c r="C25" s="430"/>
      <c r="D25" s="247" t="s">
        <v>391</v>
      </c>
      <c r="E25" s="247">
        <v>6</v>
      </c>
      <c r="F25" s="17">
        <f t="shared" si="0"/>
        <v>2952596.22</v>
      </c>
      <c r="G25" s="17">
        <f t="shared" si="1"/>
        <v>2821214.7</v>
      </c>
      <c r="H25" s="5">
        <f t="shared" si="2"/>
        <v>18</v>
      </c>
      <c r="I25" s="5">
        <f t="shared" si="2"/>
        <v>18</v>
      </c>
      <c r="J25" s="247">
        <v>6</v>
      </c>
      <c r="K25" s="249">
        <v>6</v>
      </c>
      <c r="L25" s="247">
        <v>6</v>
      </c>
      <c r="M25" s="249">
        <v>6</v>
      </c>
      <c r="N25" s="247">
        <v>6</v>
      </c>
      <c r="O25" s="249">
        <v>6</v>
      </c>
      <c r="P25" s="247"/>
      <c r="Q25" s="248"/>
      <c r="R25" s="120">
        <f t="shared" si="3"/>
        <v>18</v>
      </c>
      <c r="S25" s="120">
        <f t="shared" si="3"/>
        <v>18</v>
      </c>
      <c r="T25" s="120">
        <f t="shared" si="4"/>
        <v>0</v>
      </c>
      <c r="U25" s="7"/>
      <c r="V25" s="5">
        <f t="shared" si="5"/>
        <v>100</v>
      </c>
      <c r="W25" s="5">
        <f t="shared" si="6"/>
        <v>95.550305215794111</v>
      </c>
      <c r="X25" s="5">
        <f t="shared" si="7"/>
        <v>104.6569132083425</v>
      </c>
    </row>
    <row r="26" spans="1:24" ht="34.5" customHeight="1" x14ac:dyDescent="0.2">
      <c r="A26" s="247">
        <v>8</v>
      </c>
      <c r="B26" s="424" t="s">
        <v>910</v>
      </c>
      <c r="C26" s="430"/>
      <c r="D26" s="247" t="s">
        <v>391</v>
      </c>
      <c r="E26" s="247">
        <v>13</v>
      </c>
      <c r="F26" s="17">
        <f t="shared" si="0"/>
        <v>6397291.8099999996</v>
      </c>
      <c r="G26" s="17">
        <f t="shared" si="1"/>
        <v>6112631.8499999996</v>
      </c>
      <c r="H26" s="5">
        <f t="shared" si="2"/>
        <v>39</v>
      </c>
      <c r="I26" s="5">
        <f t="shared" si="2"/>
        <v>39</v>
      </c>
      <c r="J26" s="247">
        <v>13</v>
      </c>
      <c r="K26" s="249">
        <v>13</v>
      </c>
      <c r="L26" s="247">
        <v>13</v>
      </c>
      <c r="M26" s="249">
        <v>13</v>
      </c>
      <c r="N26" s="247">
        <v>13</v>
      </c>
      <c r="O26" s="249">
        <v>13</v>
      </c>
      <c r="P26" s="247"/>
      <c r="Q26" s="248"/>
      <c r="R26" s="120">
        <f t="shared" si="3"/>
        <v>39</v>
      </c>
      <c r="S26" s="120">
        <f t="shared" si="3"/>
        <v>39</v>
      </c>
      <c r="T26" s="120">
        <f t="shared" si="4"/>
        <v>0</v>
      </c>
      <c r="U26" s="7"/>
      <c r="V26" s="5">
        <f t="shared" si="5"/>
        <v>100</v>
      </c>
      <c r="W26" s="5">
        <f t="shared" si="6"/>
        <v>95.550305215794111</v>
      </c>
      <c r="X26" s="5">
        <f t="shared" si="7"/>
        <v>104.6569132083425</v>
      </c>
    </row>
    <row r="27" spans="1:24" ht="34.5" customHeight="1" x14ac:dyDescent="0.2">
      <c r="A27" s="247">
        <v>9</v>
      </c>
      <c r="B27" s="424" t="s">
        <v>911</v>
      </c>
      <c r="C27" s="430"/>
      <c r="D27" s="247" t="s">
        <v>912</v>
      </c>
      <c r="E27" s="247">
        <v>2</v>
      </c>
      <c r="F27" s="17">
        <f t="shared" si="0"/>
        <v>984198.74</v>
      </c>
      <c r="G27" s="17">
        <f t="shared" si="1"/>
        <v>940404.9</v>
      </c>
      <c r="H27" s="5">
        <f t="shared" si="2"/>
        <v>9</v>
      </c>
      <c r="I27" s="5">
        <f t="shared" si="2"/>
        <v>9</v>
      </c>
      <c r="J27" s="247">
        <v>3</v>
      </c>
      <c r="K27" s="249">
        <v>3</v>
      </c>
      <c r="L27" s="247">
        <v>3</v>
      </c>
      <c r="M27" s="249">
        <v>3</v>
      </c>
      <c r="N27" s="247">
        <v>3</v>
      </c>
      <c r="O27" s="249">
        <v>3</v>
      </c>
      <c r="P27" s="247"/>
      <c r="Q27" s="248"/>
      <c r="R27" s="120">
        <f t="shared" si="3"/>
        <v>9</v>
      </c>
      <c r="S27" s="120">
        <f t="shared" si="3"/>
        <v>9</v>
      </c>
      <c r="T27" s="120">
        <f t="shared" si="4"/>
        <v>0</v>
      </c>
      <c r="U27" s="38"/>
      <c r="V27" s="5">
        <f t="shared" si="5"/>
        <v>100</v>
      </c>
      <c r="W27" s="5">
        <f t="shared" si="6"/>
        <v>95.550305215794111</v>
      </c>
      <c r="X27" s="5">
        <f t="shared" si="7"/>
        <v>104.6569132083425</v>
      </c>
    </row>
    <row r="28" spans="1:24" ht="34.5" customHeight="1" x14ac:dyDescent="0.2">
      <c r="A28" s="247">
        <v>10</v>
      </c>
      <c r="B28" s="424" t="s">
        <v>913</v>
      </c>
      <c r="C28" s="430"/>
      <c r="D28" s="247" t="s">
        <v>44</v>
      </c>
      <c r="E28" s="247">
        <v>2</v>
      </c>
      <c r="F28" s="17">
        <f t="shared" si="0"/>
        <v>984198.74</v>
      </c>
      <c r="G28" s="17">
        <f t="shared" si="1"/>
        <v>940404.9</v>
      </c>
      <c r="H28" s="5">
        <f t="shared" si="2"/>
        <v>9</v>
      </c>
      <c r="I28" s="5">
        <f t="shared" si="2"/>
        <v>9</v>
      </c>
      <c r="J28" s="247">
        <v>3</v>
      </c>
      <c r="K28" s="249">
        <v>3</v>
      </c>
      <c r="L28" s="247">
        <v>3</v>
      </c>
      <c r="M28" s="249">
        <v>3</v>
      </c>
      <c r="N28" s="247">
        <v>3</v>
      </c>
      <c r="O28" s="249">
        <v>3</v>
      </c>
      <c r="P28" s="247"/>
      <c r="Q28" s="248"/>
      <c r="R28" s="121">
        <f t="shared" si="3"/>
        <v>9</v>
      </c>
      <c r="S28" s="121">
        <f t="shared" si="3"/>
        <v>9</v>
      </c>
      <c r="T28" s="121">
        <f t="shared" si="4"/>
        <v>0</v>
      </c>
      <c r="U28" s="38"/>
      <c r="V28" s="5">
        <f t="shared" si="5"/>
        <v>100</v>
      </c>
      <c r="W28" s="5">
        <f t="shared" si="6"/>
        <v>95.550305215794111</v>
      </c>
      <c r="X28" s="5">
        <f t="shared" si="7"/>
        <v>104.6569132083425</v>
      </c>
    </row>
    <row r="29" spans="1:24" ht="34.5" customHeight="1" x14ac:dyDescent="0.2">
      <c r="A29" s="247">
        <v>11</v>
      </c>
      <c r="B29" s="424" t="s">
        <v>914</v>
      </c>
      <c r="C29" s="430"/>
      <c r="D29" s="247" t="s">
        <v>504</v>
      </c>
      <c r="E29" s="247">
        <v>2</v>
      </c>
      <c r="F29" s="17">
        <f t="shared" si="0"/>
        <v>984198.74</v>
      </c>
      <c r="G29" s="17">
        <f t="shared" si="1"/>
        <v>940404.9</v>
      </c>
      <c r="H29" s="5">
        <f t="shared" si="2"/>
        <v>9</v>
      </c>
      <c r="I29" s="5">
        <f t="shared" si="2"/>
        <v>9</v>
      </c>
      <c r="J29" s="247">
        <v>3</v>
      </c>
      <c r="K29" s="249">
        <v>3</v>
      </c>
      <c r="L29" s="247">
        <v>3</v>
      </c>
      <c r="M29" s="249">
        <v>3</v>
      </c>
      <c r="N29" s="247">
        <v>3</v>
      </c>
      <c r="O29" s="249">
        <v>3</v>
      </c>
      <c r="P29" s="247"/>
      <c r="Q29" s="248"/>
      <c r="R29" s="121">
        <f t="shared" si="3"/>
        <v>9</v>
      </c>
      <c r="S29" s="121">
        <f t="shared" si="3"/>
        <v>9</v>
      </c>
      <c r="T29" s="121">
        <f t="shared" si="4"/>
        <v>0</v>
      </c>
      <c r="U29" s="38"/>
      <c r="V29" s="5">
        <f t="shared" si="5"/>
        <v>100</v>
      </c>
      <c r="W29" s="5">
        <f t="shared" si="6"/>
        <v>95.550305215794111</v>
      </c>
      <c r="X29" s="5">
        <f t="shared" si="7"/>
        <v>104.6569132083425</v>
      </c>
    </row>
    <row r="30" spans="1:24" ht="34.5" customHeight="1" x14ac:dyDescent="0.2">
      <c r="A30" s="247">
        <v>12</v>
      </c>
      <c r="B30" s="426" t="s">
        <v>915</v>
      </c>
      <c r="C30" s="431"/>
      <c r="D30" s="247" t="s">
        <v>111</v>
      </c>
      <c r="E30" s="247">
        <v>2</v>
      </c>
      <c r="F30" s="17">
        <f t="shared" si="0"/>
        <v>984198.74</v>
      </c>
      <c r="G30" s="17">
        <f t="shared" si="1"/>
        <v>940404.9</v>
      </c>
      <c r="H30" s="5">
        <f t="shared" si="2"/>
        <v>1</v>
      </c>
      <c r="I30" s="5">
        <f t="shared" si="2"/>
        <v>0</v>
      </c>
      <c r="J30" s="247">
        <v>0</v>
      </c>
      <c r="K30" s="249">
        <v>0</v>
      </c>
      <c r="L30" s="247">
        <v>1</v>
      </c>
      <c r="M30" s="249">
        <v>0</v>
      </c>
      <c r="N30" s="247">
        <v>0</v>
      </c>
      <c r="O30" s="249">
        <v>0</v>
      </c>
      <c r="P30" s="247"/>
      <c r="Q30" s="248"/>
      <c r="R30" s="121">
        <f t="shared" si="3"/>
        <v>1</v>
      </c>
      <c r="S30" s="121">
        <f t="shared" si="3"/>
        <v>0</v>
      </c>
      <c r="T30" s="121">
        <f t="shared" si="4"/>
        <v>-1</v>
      </c>
      <c r="U30" s="38"/>
      <c r="V30" s="5" t="e">
        <f t="shared" si="5"/>
        <v>#DIV/0!</v>
      </c>
      <c r="W30" s="5">
        <f t="shared" si="6"/>
        <v>95.550305215794111</v>
      </c>
      <c r="X30" s="5" t="e">
        <f t="shared" si="7"/>
        <v>#DIV/0!</v>
      </c>
    </row>
    <row r="31" spans="1:24" s="1" customFormat="1" ht="36.75" customHeight="1" x14ac:dyDescent="0.2">
      <c r="A31" s="298" t="s">
        <v>24</v>
      </c>
      <c r="B31" s="299"/>
      <c r="C31" s="300"/>
      <c r="D31" s="18"/>
      <c r="E31" s="18">
        <f>SUM(E19:E30)</f>
        <v>100</v>
      </c>
      <c r="F31" s="19">
        <f>SEGUIMIENTO!D45</f>
        <v>49209937</v>
      </c>
      <c r="G31" s="19">
        <f>SEGUIMIENTO!E45</f>
        <v>47020245</v>
      </c>
      <c r="H31" s="18">
        <f t="shared" ref="H31:Q31" si="8">SUM(H19:H30)</f>
        <v>436</v>
      </c>
      <c r="I31" s="18">
        <f t="shared" si="8"/>
        <v>404</v>
      </c>
      <c r="J31" s="18">
        <f t="shared" si="8"/>
        <v>145</v>
      </c>
      <c r="K31" s="18">
        <f t="shared" si="8"/>
        <v>145</v>
      </c>
      <c r="L31" s="18">
        <f t="shared" si="8"/>
        <v>146</v>
      </c>
      <c r="M31" s="18">
        <f t="shared" si="8"/>
        <v>142</v>
      </c>
      <c r="N31" s="18">
        <f t="shared" si="8"/>
        <v>145</v>
      </c>
      <c r="O31" s="18">
        <f t="shared" si="8"/>
        <v>117</v>
      </c>
      <c r="P31" s="18">
        <f t="shared" si="8"/>
        <v>0</v>
      </c>
      <c r="Q31" s="18">
        <f t="shared" si="8"/>
        <v>0</v>
      </c>
      <c r="R31" s="121">
        <f t="shared" si="3"/>
        <v>436</v>
      </c>
      <c r="S31" s="121">
        <f t="shared" si="3"/>
        <v>404</v>
      </c>
      <c r="T31" s="121">
        <f t="shared" si="4"/>
        <v>-32</v>
      </c>
      <c r="U31" s="121"/>
      <c r="V31" s="5">
        <f t="shared" si="5"/>
        <v>80.689655172413794</v>
      </c>
      <c r="W31" s="5">
        <f t="shared" si="6"/>
        <v>95.550305215794111</v>
      </c>
      <c r="X31" s="5">
        <f t="shared" si="7"/>
        <v>84.447302381903938</v>
      </c>
    </row>
    <row r="32" spans="1:24" s="6" customFormat="1" ht="14.25" customHeight="1" x14ac:dyDescent="0.2">
      <c r="F32" s="10"/>
    </row>
    <row r="33" spans="2:24" s="6" customFormat="1" ht="14.25" customHeight="1" x14ac:dyDescent="0.2">
      <c r="B33" s="11" t="s">
        <v>25</v>
      </c>
      <c r="F33" s="10"/>
      <c r="H33" s="6" t="s">
        <v>26</v>
      </c>
    </row>
    <row r="34" spans="2:24" x14ac:dyDescent="0.2">
      <c r="J34" s="95"/>
      <c r="K34" s="95"/>
      <c r="L34" s="95"/>
      <c r="M34" s="95"/>
      <c r="N34" s="95"/>
      <c r="O34" s="95"/>
      <c r="P34" s="95"/>
    </row>
    <row r="35" spans="2:24" x14ac:dyDescent="0.2">
      <c r="J35" s="95"/>
      <c r="K35" s="95"/>
      <c r="L35" s="95"/>
      <c r="M35" s="95"/>
      <c r="N35" s="95"/>
      <c r="O35" s="95"/>
      <c r="P35" s="95"/>
    </row>
    <row r="36" spans="2:24" x14ac:dyDescent="0.2">
      <c r="J36" s="95"/>
      <c r="K36" s="95"/>
      <c r="L36" s="95"/>
      <c r="M36" s="95"/>
      <c r="N36" s="95"/>
      <c r="O36" s="95"/>
      <c r="P36" s="95"/>
    </row>
    <row r="37" spans="2:24" x14ac:dyDescent="0.2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50"/>
      <c r="U37" s="50"/>
      <c r="V37" s="317"/>
      <c r="W37" s="317"/>
      <c r="X37" s="6"/>
    </row>
    <row r="38" spans="2:24" x14ac:dyDescent="0.2">
      <c r="C38" s="289" t="s">
        <v>827</v>
      </c>
      <c r="D38" s="289"/>
      <c r="E38" s="289"/>
      <c r="F38" s="6"/>
      <c r="G38" s="6"/>
      <c r="H38" s="6"/>
      <c r="I38" s="6"/>
      <c r="J38" s="287" t="s">
        <v>286</v>
      </c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</row>
    <row r="39" spans="2:24" x14ac:dyDescent="0.2">
      <c r="C39" s="287" t="s">
        <v>56</v>
      </c>
      <c r="D39" s="287"/>
      <c r="E39" s="287"/>
      <c r="F39" s="6"/>
      <c r="G39" s="6"/>
      <c r="H39" s="6"/>
      <c r="I39" s="6"/>
      <c r="J39" s="287" t="s">
        <v>116</v>
      </c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</row>
    <row r="40" spans="2:24" x14ac:dyDescent="0.2">
      <c r="J40" s="95"/>
      <c r="K40" s="95"/>
      <c r="L40" s="95"/>
      <c r="M40" s="95"/>
      <c r="N40" s="95"/>
      <c r="O40" s="95"/>
      <c r="P40" s="95"/>
    </row>
    <row r="41" spans="2:24" x14ac:dyDescent="0.2">
      <c r="J41" s="95"/>
      <c r="K41" s="95"/>
      <c r="L41" s="95"/>
      <c r="M41" s="95"/>
      <c r="N41" s="95"/>
      <c r="O41" s="95"/>
      <c r="P41" s="95"/>
    </row>
    <row r="42" spans="2:24" x14ac:dyDescent="0.2">
      <c r="J42" s="95"/>
      <c r="K42" s="95"/>
      <c r="L42" s="95"/>
      <c r="M42" s="95"/>
      <c r="N42" s="95"/>
      <c r="O42" s="95"/>
      <c r="P42" s="95"/>
    </row>
    <row r="43" spans="2:24" x14ac:dyDescent="0.2">
      <c r="J43" s="95"/>
      <c r="K43" s="95"/>
      <c r="L43" s="95"/>
      <c r="M43" s="95"/>
      <c r="N43" s="95"/>
      <c r="O43" s="95"/>
      <c r="P43" s="95"/>
    </row>
    <row r="44" spans="2:24" x14ac:dyDescent="0.2">
      <c r="J44" s="95"/>
      <c r="K44" s="95"/>
      <c r="L44" s="95"/>
      <c r="M44" s="95"/>
      <c r="N44" s="95"/>
      <c r="O44" s="95"/>
      <c r="P44" s="95"/>
    </row>
    <row r="45" spans="2:24" x14ac:dyDescent="0.2">
      <c r="J45" s="95"/>
      <c r="K45" s="95"/>
      <c r="L45" s="95"/>
      <c r="M45" s="95"/>
      <c r="N45" s="95"/>
      <c r="O45" s="95"/>
      <c r="P45" s="95"/>
    </row>
    <row r="46" spans="2:24" x14ac:dyDescent="0.2">
      <c r="J46" s="95"/>
      <c r="K46" s="95"/>
      <c r="L46" s="95"/>
      <c r="M46" s="95"/>
      <c r="N46" s="95"/>
      <c r="O46" s="95"/>
      <c r="P46" s="95"/>
    </row>
    <row r="47" spans="2:24" x14ac:dyDescent="0.2">
      <c r="J47" s="95"/>
      <c r="K47" s="95"/>
      <c r="L47" s="95"/>
      <c r="M47" s="95"/>
      <c r="N47" s="95"/>
      <c r="O47" s="95"/>
      <c r="P47" s="95"/>
    </row>
    <row r="48" spans="2:24" x14ac:dyDescent="0.2">
      <c r="J48" s="95"/>
      <c r="K48" s="95"/>
      <c r="L48" s="95"/>
      <c r="M48" s="95"/>
      <c r="N48" s="95"/>
      <c r="O48" s="95"/>
      <c r="P48" s="95"/>
    </row>
    <row r="49" spans="10:16" x14ac:dyDescent="0.2">
      <c r="J49" s="95"/>
      <c r="K49" s="95"/>
      <c r="L49" s="95"/>
      <c r="M49" s="95"/>
      <c r="N49" s="95"/>
      <c r="O49" s="95"/>
      <c r="P49" s="95"/>
    </row>
    <row r="50" spans="10:16" x14ac:dyDescent="0.2">
      <c r="J50" s="95"/>
      <c r="K50" s="95"/>
      <c r="L50" s="95"/>
      <c r="M50" s="95"/>
      <c r="N50" s="95"/>
      <c r="O50" s="95"/>
      <c r="P50" s="95"/>
    </row>
    <row r="51" spans="10:16" x14ac:dyDescent="0.2">
      <c r="J51" s="95"/>
      <c r="K51" s="95"/>
      <c r="L51" s="95"/>
      <c r="M51" s="95"/>
      <c r="N51" s="95"/>
      <c r="O51" s="95"/>
      <c r="P51" s="95"/>
    </row>
    <row r="52" spans="10:16" x14ac:dyDescent="0.2">
      <c r="J52" s="95"/>
      <c r="K52" s="95"/>
      <c r="L52" s="95"/>
      <c r="M52" s="95"/>
      <c r="N52" s="95"/>
      <c r="O52" s="95"/>
      <c r="P52" s="95"/>
    </row>
    <row r="53" spans="10:16" x14ac:dyDescent="0.2">
      <c r="J53" s="95"/>
      <c r="K53" s="95"/>
      <c r="L53" s="95"/>
      <c r="M53" s="95"/>
      <c r="N53" s="95"/>
      <c r="O53" s="95"/>
      <c r="P53" s="95"/>
    </row>
    <row r="54" spans="10:16" x14ac:dyDescent="0.2">
      <c r="J54" s="95"/>
      <c r="K54" s="95"/>
      <c r="L54" s="95"/>
      <c r="M54" s="95"/>
      <c r="N54" s="95"/>
      <c r="O54" s="95"/>
      <c r="P54" s="95"/>
    </row>
    <row r="55" spans="10:16" x14ac:dyDescent="0.2">
      <c r="J55" s="95"/>
      <c r="K55" s="95"/>
      <c r="L55" s="95"/>
      <c r="M55" s="95"/>
      <c r="N55" s="95"/>
      <c r="O55" s="95"/>
      <c r="P55" s="95"/>
    </row>
    <row r="56" spans="10:16" x14ac:dyDescent="0.2">
      <c r="J56" s="95"/>
      <c r="K56" s="95"/>
      <c r="L56" s="95"/>
      <c r="M56" s="95"/>
      <c r="N56" s="95"/>
      <c r="O56" s="95"/>
      <c r="P56" s="95"/>
    </row>
    <row r="57" spans="10:16" x14ac:dyDescent="0.2">
      <c r="J57" s="95"/>
      <c r="K57" s="95"/>
      <c r="L57" s="95"/>
      <c r="M57" s="95"/>
      <c r="N57" s="95"/>
      <c r="O57" s="95"/>
      <c r="P57" s="95"/>
    </row>
    <row r="58" spans="10:16" x14ac:dyDescent="0.2">
      <c r="J58" s="95"/>
      <c r="K58" s="95"/>
      <c r="L58" s="95"/>
      <c r="M58" s="95"/>
      <c r="N58" s="95"/>
      <c r="O58" s="95"/>
      <c r="P58" s="95"/>
    </row>
    <row r="59" spans="10:16" x14ac:dyDescent="0.2">
      <c r="J59" s="95"/>
      <c r="K59" s="95"/>
      <c r="L59" s="95"/>
      <c r="M59" s="95"/>
      <c r="N59" s="95"/>
      <c r="O59" s="95"/>
      <c r="P59" s="95"/>
    </row>
    <row r="60" spans="10:16" x14ac:dyDescent="0.2">
      <c r="J60" s="95"/>
      <c r="K60" s="95"/>
      <c r="L60" s="95"/>
      <c r="M60" s="95"/>
      <c r="N60" s="95"/>
      <c r="O60" s="95"/>
      <c r="P60" s="95"/>
    </row>
    <row r="61" spans="10:16" x14ac:dyDescent="0.2">
      <c r="J61" s="95"/>
      <c r="K61" s="95"/>
      <c r="L61" s="95"/>
      <c r="M61" s="95"/>
      <c r="N61" s="95"/>
      <c r="O61" s="95"/>
      <c r="P61" s="95"/>
    </row>
    <row r="62" spans="10:16" x14ac:dyDescent="0.2">
      <c r="J62" s="95"/>
      <c r="K62" s="95"/>
      <c r="L62" s="95"/>
      <c r="M62" s="95"/>
      <c r="N62" s="95"/>
      <c r="O62" s="95"/>
      <c r="P62" s="95"/>
    </row>
    <row r="63" spans="10:16" x14ac:dyDescent="0.2">
      <c r="J63" s="95"/>
      <c r="K63" s="95"/>
      <c r="L63" s="95"/>
      <c r="M63" s="95"/>
      <c r="N63" s="95"/>
      <c r="O63" s="95"/>
      <c r="P63" s="95"/>
    </row>
    <row r="64" spans="10:16" x14ac:dyDescent="0.2">
      <c r="J64" s="95"/>
      <c r="K64" s="95"/>
      <c r="L64" s="95"/>
      <c r="M64" s="95"/>
      <c r="N64" s="95"/>
      <c r="O64" s="95"/>
      <c r="P64" s="95"/>
    </row>
    <row r="65" spans="10:16" x14ac:dyDescent="0.2">
      <c r="J65" s="95"/>
      <c r="K65" s="95"/>
      <c r="L65" s="95"/>
      <c r="M65" s="95"/>
      <c r="N65" s="95"/>
      <c r="O65" s="95"/>
      <c r="P65" s="95"/>
    </row>
    <row r="66" spans="10:16" x14ac:dyDescent="0.2">
      <c r="J66" s="95"/>
      <c r="K66" s="95"/>
      <c r="L66" s="95"/>
      <c r="M66" s="95"/>
      <c r="N66" s="95"/>
      <c r="O66" s="95"/>
      <c r="P66" s="95"/>
    </row>
    <row r="67" spans="10:16" x14ac:dyDescent="0.2">
      <c r="J67" s="95"/>
      <c r="K67" s="95"/>
      <c r="L67" s="95"/>
      <c r="M67" s="95"/>
      <c r="N67" s="95"/>
      <c r="O67" s="95"/>
      <c r="P67" s="95"/>
    </row>
    <row r="68" spans="10:16" x14ac:dyDescent="0.2">
      <c r="J68" s="95"/>
      <c r="K68" s="95"/>
      <c r="L68" s="95"/>
      <c r="M68" s="95"/>
      <c r="N68" s="95"/>
      <c r="O68" s="95"/>
      <c r="P68" s="95"/>
    </row>
    <row r="69" spans="10:16" x14ac:dyDescent="0.2">
      <c r="J69" s="95"/>
      <c r="K69" s="95"/>
      <c r="L69" s="95"/>
      <c r="M69" s="95"/>
      <c r="N69" s="95"/>
      <c r="O69" s="95"/>
      <c r="P69" s="95"/>
    </row>
    <row r="70" spans="10:16" x14ac:dyDescent="0.2">
      <c r="J70" s="95"/>
      <c r="K70" s="95"/>
      <c r="L70" s="95"/>
      <c r="M70" s="95"/>
      <c r="N70" s="95"/>
      <c r="O70" s="95"/>
      <c r="P70" s="95"/>
    </row>
    <row r="71" spans="10:16" x14ac:dyDescent="0.2">
      <c r="J71" s="95"/>
      <c r="K71" s="95"/>
      <c r="L71" s="95"/>
      <c r="M71" s="95"/>
      <c r="N71" s="95"/>
      <c r="O71" s="95"/>
      <c r="P71" s="95"/>
    </row>
    <row r="72" spans="10:16" x14ac:dyDescent="0.2">
      <c r="J72" s="95"/>
      <c r="K72" s="95"/>
      <c r="L72" s="95"/>
      <c r="M72" s="95"/>
      <c r="N72" s="95"/>
      <c r="O72" s="95"/>
      <c r="P72" s="95"/>
    </row>
    <row r="73" spans="10:16" x14ac:dyDescent="0.2">
      <c r="J73" s="95"/>
      <c r="K73" s="95"/>
      <c r="L73" s="95"/>
      <c r="M73" s="95"/>
      <c r="N73" s="95"/>
      <c r="O73" s="95"/>
      <c r="P73" s="95"/>
    </row>
    <row r="74" spans="10:16" x14ac:dyDescent="0.2">
      <c r="J74" s="95"/>
      <c r="K74" s="95"/>
      <c r="L74" s="95"/>
      <c r="M74" s="95"/>
      <c r="N74" s="95"/>
      <c r="O74" s="95"/>
      <c r="P74" s="95"/>
    </row>
    <row r="75" spans="10:16" x14ac:dyDescent="0.2">
      <c r="J75" s="95"/>
      <c r="K75" s="95"/>
      <c r="L75" s="95"/>
      <c r="M75" s="95"/>
      <c r="N75" s="95"/>
      <c r="O75" s="95"/>
      <c r="P75" s="95"/>
    </row>
    <row r="76" spans="10:16" x14ac:dyDescent="0.2">
      <c r="J76" s="95"/>
      <c r="K76" s="95"/>
      <c r="L76" s="95"/>
      <c r="M76" s="95"/>
      <c r="N76" s="95"/>
      <c r="O76" s="95"/>
      <c r="P76" s="95"/>
    </row>
    <row r="77" spans="10:16" x14ac:dyDescent="0.2">
      <c r="J77" s="95"/>
      <c r="K77" s="95"/>
      <c r="L77" s="95"/>
      <c r="M77" s="95"/>
      <c r="N77" s="95"/>
      <c r="O77" s="95"/>
      <c r="P77" s="95"/>
    </row>
    <row r="78" spans="10:16" x14ac:dyDescent="0.2">
      <c r="J78" s="95"/>
      <c r="K78" s="95"/>
      <c r="L78" s="95"/>
      <c r="M78" s="95"/>
      <c r="N78" s="95"/>
      <c r="O78" s="95"/>
      <c r="P78" s="95"/>
    </row>
    <row r="79" spans="10:16" x14ac:dyDescent="0.2">
      <c r="J79" s="95"/>
      <c r="K79" s="95"/>
      <c r="L79" s="95"/>
      <c r="M79" s="95"/>
      <c r="N79" s="95"/>
      <c r="O79" s="95"/>
      <c r="P79" s="95"/>
    </row>
    <row r="80" spans="10:16" x14ac:dyDescent="0.2">
      <c r="J80" s="95"/>
      <c r="K80" s="95"/>
      <c r="L80" s="95"/>
      <c r="M80" s="95"/>
      <c r="N80" s="95"/>
      <c r="O80" s="95"/>
      <c r="P80" s="95"/>
    </row>
    <row r="81" spans="10:16" x14ac:dyDescent="0.2">
      <c r="J81" s="95"/>
      <c r="K81" s="95"/>
      <c r="L81" s="95"/>
      <c r="M81" s="95"/>
      <c r="N81" s="95"/>
      <c r="O81" s="95"/>
      <c r="P81" s="95"/>
    </row>
    <row r="82" spans="10:16" x14ac:dyDescent="0.2">
      <c r="J82" s="95"/>
      <c r="K82" s="95"/>
      <c r="L82" s="95"/>
      <c r="M82" s="95"/>
      <c r="N82" s="95"/>
      <c r="O82" s="95"/>
      <c r="P82" s="95"/>
    </row>
    <row r="83" spans="10:16" x14ac:dyDescent="0.2">
      <c r="J83" s="95"/>
      <c r="K83" s="95"/>
      <c r="L83" s="95"/>
      <c r="M83" s="95"/>
      <c r="N83" s="95"/>
      <c r="O83" s="95"/>
      <c r="P83" s="95"/>
    </row>
    <row r="84" spans="10:16" x14ac:dyDescent="0.2">
      <c r="J84" s="95"/>
      <c r="K84" s="95"/>
      <c r="L84" s="95"/>
      <c r="M84" s="95"/>
      <c r="N84" s="95"/>
      <c r="O84" s="95"/>
      <c r="P84" s="95"/>
    </row>
    <row r="85" spans="10:16" x14ac:dyDescent="0.2">
      <c r="J85" s="95"/>
      <c r="K85" s="95"/>
      <c r="L85" s="95"/>
      <c r="M85" s="95"/>
      <c r="N85" s="95"/>
      <c r="O85" s="95"/>
      <c r="P85" s="95"/>
    </row>
    <row r="86" spans="10:16" x14ac:dyDescent="0.2">
      <c r="J86" s="95"/>
      <c r="K86" s="95"/>
      <c r="L86" s="95"/>
      <c r="M86" s="95"/>
      <c r="N86" s="95"/>
      <c r="O86" s="95"/>
      <c r="P86" s="95"/>
    </row>
    <row r="87" spans="10:16" x14ac:dyDescent="0.2">
      <c r="J87" s="95"/>
      <c r="K87" s="95"/>
      <c r="L87" s="95"/>
      <c r="M87" s="95"/>
      <c r="N87" s="95"/>
      <c r="O87" s="95"/>
      <c r="P87" s="95"/>
    </row>
    <row r="88" spans="10:16" x14ac:dyDescent="0.2">
      <c r="J88" s="95"/>
      <c r="K88" s="95"/>
      <c r="L88" s="95"/>
      <c r="M88" s="95"/>
      <c r="N88" s="95"/>
      <c r="O88" s="95"/>
      <c r="P88" s="95"/>
    </row>
    <row r="89" spans="10:16" x14ac:dyDescent="0.2">
      <c r="J89" s="95"/>
      <c r="K89" s="95"/>
      <c r="L89" s="95"/>
      <c r="M89" s="95"/>
      <c r="N89" s="95"/>
      <c r="O89" s="95"/>
      <c r="P89" s="95"/>
    </row>
    <row r="90" spans="10:16" x14ac:dyDescent="0.2">
      <c r="J90" s="95"/>
      <c r="K90" s="95"/>
      <c r="L90" s="95"/>
      <c r="M90" s="95"/>
      <c r="N90" s="95"/>
      <c r="O90" s="95"/>
      <c r="P90" s="95"/>
    </row>
    <row r="91" spans="10:16" x14ac:dyDescent="0.2">
      <c r="J91" s="95"/>
      <c r="K91" s="95"/>
      <c r="L91" s="95"/>
      <c r="M91" s="95"/>
      <c r="N91" s="95"/>
      <c r="O91" s="95"/>
      <c r="P91" s="95"/>
    </row>
    <row r="92" spans="10:16" x14ac:dyDescent="0.2">
      <c r="J92" s="95"/>
      <c r="K92" s="95"/>
      <c r="L92" s="95"/>
      <c r="M92" s="95"/>
      <c r="N92" s="95"/>
      <c r="O92" s="95"/>
      <c r="P92" s="95"/>
    </row>
    <row r="93" spans="10:16" x14ac:dyDescent="0.2">
      <c r="J93" s="95"/>
      <c r="K93" s="95"/>
      <c r="L93" s="95"/>
      <c r="M93" s="95"/>
      <c r="N93" s="95"/>
      <c r="O93" s="95"/>
      <c r="P93" s="95"/>
    </row>
    <row r="94" spans="10:16" x14ac:dyDescent="0.2">
      <c r="J94" s="95"/>
      <c r="K94" s="95"/>
      <c r="L94" s="95"/>
      <c r="M94" s="95"/>
      <c r="N94" s="95"/>
      <c r="O94" s="95"/>
      <c r="P94" s="95"/>
    </row>
    <row r="95" spans="10:16" x14ac:dyDescent="0.2">
      <c r="J95" s="95"/>
      <c r="K95" s="95"/>
      <c r="L95" s="95"/>
      <c r="M95" s="95"/>
      <c r="N95" s="95"/>
      <c r="O95" s="95"/>
      <c r="P95" s="95"/>
    </row>
    <row r="96" spans="10:16" x14ac:dyDescent="0.2">
      <c r="J96" s="95"/>
      <c r="K96" s="95"/>
      <c r="L96" s="95"/>
      <c r="M96" s="95"/>
      <c r="N96" s="95"/>
      <c r="O96" s="95"/>
      <c r="P96" s="95"/>
    </row>
    <row r="97" spans="10:16" x14ac:dyDescent="0.2">
      <c r="J97" s="95"/>
      <c r="K97" s="95"/>
      <c r="L97" s="95"/>
      <c r="M97" s="95"/>
      <c r="N97" s="95"/>
      <c r="O97" s="95"/>
      <c r="P97" s="95"/>
    </row>
    <row r="98" spans="10:16" x14ac:dyDescent="0.2">
      <c r="J98" s="95"/>
      <c r="K98" s="95"/>
      <c r="L98" s="95"/>
      <c r="M98" s="95"/>
      <c r="N98" s="95"/>
      <c r="O98" s="95"/>
      <c r="P98" s="95"/>
    </row>
    <row r="99" spans="10:16" x14ac:dyDescent="0.2">
      <c r="J99" s="95"/>
      <c r="K99" s="95"/>
      <c r="L99" s="95"/>
      <c r="M99" s="95"/>
      <c r="N99" s="95"/>
      <c r="O99" s="95"/>
      <c r="P99" s="95"/>
    </row>
    <row r="100" spans="10:16" x14ac:dyDescent="0.2">
      <c r="J100" s="95"/>
      <c r="K100" s="95"/>
      <c r="L100" s="95"/>
      <c r="M100" s="95"/>
      <c r="N100" s="95"/>
      <c r="O100" s="95"/>
      <c r="P100" s="95"/>
    </row>
    <row r="101" spans="10:16" x14ac:dyDescent="0.2">
      <c r="J101" s="95"/>
      <c r="K101" s="95"/>
      <c r="L101" s="95"/>
      <c r="M101" s="95"/>
      <c r="N101" s="95"/>
      <c r="O101" s="95"/>
      <c r="P101" s="95"/>
    </row>
    <row r="102" spans="10:16" x14ac:dyDescent="0.2">
      <c r="J102" s="95"/>
      <c r="K102" s="95"/>
      <c r="L102" s="95"/>
      <c r="M102" s="95"/>
      <c r="N102" s="95"/>
      <c r="O102" s="95"/>
      <c r="P102" s="95"/>
    </row>
    <row r="103" spans="10:16" x14ac:dyDescent="0.2">
      <c r="J103" s="95"/>
      <c r="K103" s="95"/>
      <c r="L103" s="95"/>
      <c r="M103" s="95"/>
      <c r="N103" s="95"/>
      <c r="O103" s="95"/>
      <c r="P103" s="95"/>
    </row>
    <row r="104" spans="10:16" x14ac:dyDescent="0.2">
      <c r="J104" s="95"/>
      <c r="K104" s="95"/>
      <c r="L104" s="95"/>
      <c r="M104" s="95"/>
      <c r="N104" s="95"/>
      <c r="O104" s="95"/>
      <c r="P104" s="95"/>
    </row>
    <row r="105" spans="10:16" x14ac:dyDescent="0.2">
      <c r="J105" s="95"/>
      <c r="K105" s="95"/>
      <c r="L105" s="95"/>
      <c r="M105" s="95"/>
      <c r="N105" s="95"/>
      <c r="O105" s="95"/>
      <c r="P105" s="95"/>
    </row>
    <row r="106" spans="10:16" x14ac:dyDescent="0.2">
      <c r="J106" s="95"/>
      <c r="K106" s="95"/>
      <c r="L106" s="95"/>
      <c r="M106" s="95"/>
      <c r="N106" s="95"/>
      <c r="O106" s="95"/>
      <c r="P106" s="95"/>
    </row>
    <row r="107" spans="10:16" x14ac:dyDescent="0.2">
      <c r="J107" s="95"/>
      <c r="K107" s="95"/>
      <c r="L107" s="95"/>
      <c r="M107" s="95"/>
      <c r="N107" s="95"/>
      <c r="O107" s="95"/>
      <c r="P107" s="95"/>
    </row>
    <row r="108" spans="10:16" x14ac:dyDescent="0.2">
      <c r="J108" s="95"/>
      <c r="K108" s="95"/>
      <c r="L108" s="95"/>
      <c r="M108" s="95"/>
      <c r="N108" s="95"/>
      <c r="O108" s="95"/>
      <c r="P108" s="95"/>
    </row>
    <row r="109" spans="10:16" x14ac:dyDescent="0.2">
      <c r="J109" s="95"/>
      <c r="K109" s="95"/>
      <c r="L109" s="95"/>
      <c r="M109" s="95"/>
      <c r="N109" s="95"/>
      <c r="O109" s="95"/>
      <c r="P109" s="95"/>
    </row>
    <row r="110" spans="10:16" x14ac:dyDescent="0.2">
      <c r="J110" s="95"/>
      <c r="K110" s="95"/>
      <c r="L110" s="95"/>
      <c r="M110" s="95"/>
      <c r="N110" s="95"/>
      <c r="O110" s="95"/>
      <c r="P110" s="95"/>
    </row>
    <row r="111" spans="10:16" x14ac:dyDescent="0.2">
      <c r="J111" s="95"/>
      <c r="K111" s="95"/>
      <c r="L111" s="95"/>
      <c r="M111" s="95"/>
      <c r="N111" s="95"/>
      <c r="O111" s="95"/>
      <c r="P111" s="95"/>
    </row>
    <row r="112" spans="10:16" x14ac:dyDescent="0.2">
      <c r="J112" s="95"/>
      <c r="K112" s="95"/>
      <c r="L112" s="95"/>
      <c r="M112" s="95"/>
      <c r="N112" s="95"/>
      <c r="O112" s="95"/>
      <c r="P112" s="95"/>
    </row>
    <row r="113" spans="10:16" x14ac:dyDescent="0.2">
      <c r="J113" s="95"/>
      <c r="K113" s="95"/>
      <c r="L113" s="95"/>
      <c r="M113" s="95"/>
      <c r="N113" s="95"/>
      <c r="O113" s="95"/>
      <c r="P113" s="95"/>
    </row>
    <row r="114" spans="10:16" x14ac:dyDescent="0.2">
      <c r="J114" s="95"/>
      <c r="K114" s="95"/>
      <c r="L114" s="95"/>
      <c r="M114" s="95"/>
      <c r="N114" s="95"/>
      <c r="O114" s="95"/>
      <c r="P114" s="95"/>
    </row>
    <row r="115" spans="10:16" x14ac:dyDescent="0.2">
      <c r="J115" s="95"/>
      <c r="K115" s="95"/>
      <c r="L115" s="95"/>
      <c r="M115" s="95"/>
      <c r="N115" s="95"/>
      <c r="O115" s="95"/>
      <c r="P115" s="95"/>
    </row>
    <row r="116" spans="10:16" x14ac:dyDescent="0.2">
      <c r="J116" s="95"/>
      <c r="K116" s="95"/>
      <c r="L116" s="95"/>
      <c r="M116" s="95"/>
      <c r="N116" s="95"/>
      <c r="O116" s="95"/>
      <c r="P116" s="95"/>
    </row>
    <row r="117" spans="10:16" x14ac:dyDescent="0.2">
      <c r="J117" s="95"/>
      <c r="K117" s="95"/>
      <c r="L117" s="95"/>
      <c r="M117" s="95"/>
      <c r="N117" s="95"/>
      <c r="O117" s="95"/>
      <c r="P117" s="95"/>
    </row>
    <row r="118" spans="10:16" x14ac:dyDescent="0.2">
      <c r="J118" s="95"/>
      <c r="K118" s="95"/>
      <c r="L118" s="95"/>
      <c r="M118" s="95"/>
      <c r="N118" s="95"/>
      <c r="O118" s="95"/>
      <c r="P118" s="95"/>
    </row>
    <row r="119" spans="10:16" x14ac:dyDescent="0.2">
      <c r="J119" s="95"/>
      <c r="K119" s="95"/>
      <c r="L119" s="95"/>
      <c r="M119" s="95"/>
      <c r="N119" s="95"/>
      <c r="O119" s="95"/>
      <c r="P119" s="95"/>
    </row>
    <row r="120" spans="10:16" x14ac:dyDescent="0.2">
      <c r="J120" s="95"/>
      <c r="K120" s="95"/>
      <c r="L120" s="95"/>
      <c r="M120" s="95"/>
      <c r="N120" s="95"/>
      <c r="O120" s="95"/>
      <c r="P120" s="95"/>
    </row>
    <row r="121" spans="10:16" x14ac:dyDescent="0.2">
      <c r="J121" s="95"/>
      <c r="K121" s="95"/>
      <c r="L121" s="95"/>
      <c r="M121" s="95"/>
      <c r="N121" s="95"/>
      <c r="O121" s="95"/>
      <c r="P121" s="95"/>
    </row>
    <row r="122" spans="10:16" x14ac:dyDescent="0.2">
      <c r="J122" s="95"/>
      <c r="K122" s="95"/>
      <c r="L122" s="95"/>
      <c r="M122" s="95"/>
      <c r="N122" s="95"/>
      <c r="O122" s="95"/>
      <c r="P122" s="95"/>
    </row>
    <row r="123" spans="10:16" x14ac:dyDescent="0.2">
      <c r="J123" s="95"/>
      <c r="K123" s="95"/>
      <c r="L123" s="95"/>
      <c r="M123" s="95"/>
      <c r="N123" s="95"/>
      <c r="O123" s="95"/>
      <c r="P123" s="95"/>
    </row>
    <row r="124" spans="10:16" x14ac:dyDescent="0.2">
      <c r="J124" s="95"/>
      <c r="K124" s="95"/>
      <c r="L124" s="95"/>
      <c r="M124" s="95"/>
      <c r="N124" s="95"/>
      <c r="O124" s="95"/>
      <c r="P124" s="95"/>
    </row>
    <row r="125" spans="10:16" x14ac:dyDescent="0.2">
      <c r="J125" s="95"/>
      <c r="K125" s="95"/>
      <c r="L125" s="95"/>
      <c r="M125" s="95"/>
      <c r="N125" s="95"/>
      <c r="O125" s="95"/>
      <c r="P125" s="95"/>
    </row>
  </sheetData>
  <sheetProtection sheet="1" objects="1" scenarios="1"/>
  <mergeCells count="39">
    <mergeCell ref="A6:X6"/>
    <mergeCell ref="A1:X1"/>
    <mergeCell ref="A2:X2"/>
    <mergeCell ref="A3:X3"/>
    <mergeCell ref="A4:X4"/>
    <mergeCell ref="A5:X5"/>
    <mergeCell ref="B19:C19"/>
    <mergeCell ref="A14:X14"/>
    <mergeCell ref="A15:X16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A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V37:W37"/>
    <mergeCell ref="C38:E38"/>
    <mergeCell ref="J38:X38"/>
    <mergeCell ref="C39:E39"/>
    <mergeCell ref="J39:X39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topLeftCell="A23" workbookViewId="0">
      <selection activeCell="U24" sqref="U24"/>
    </sheetView>
  </sheetViews>
  <sheetFormatPr baseColWidth="10" defaultRowHeight="12.75" x14ac:dyDescent="0.2"/>
  <cols>
    <col min="1" max="1" width="10.5703125" style="36" customWidth="1"/>
    <col min="2" max="2" width="8" style="36" customWidth="1"/>
    <col min="3" max="3" width="40.7109375" style="36" customWidth="1"/>
    <col min="4" max="4" width="11.42578125" style="36"/>
    <col min="5" max="5" width="12" style="36" customWidth="1"/>
    <col min="6" max="6" width="12.42578125" style="36" bestFit="1" customWidth="1"/>
    <col min="7" max="7" width="12.28515625" style="36" customWidth="1"/>
    <col min="8" max="8" width="10.5703125" style="36" hidden="1" customWidth="1"/>
    <col min="9" max="13" width="9.28515625" style="36" hidden="1" customWidth="1"/>
    <col min="14" max="15" width="9.28515625" style="36" customWidth="1"/>
    <col min="16" max="17" width="9.28515625" style="36" hidden="1" customWidth="1"/>
    <col min="18" max="20" width="9.28515625" style="36" customWidth="1"/>
    <col min="21" max="21" width="2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40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185</v>
      </c>
      <c r="C8" s="146" t="s">
        <v>886</v>
      </c>
      <c r="D8" s="25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12</v>
      </c>
      <c r="C9" s="146" t="s">
        <v>887</v>
      </c>
      <c r="D9" s="253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144" t="s">
        <v>464</v>
      </c>
      <c r="B10" s="145">
        <v>3</v>
      </c>
      <c r="C10" s="146" t="s">
        <v>916</v>
      </c>
      <c r="D10" s="253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144" t="s">
        <v>6</v>
      </c>
      <c r="B11" s="148">
        <v>38</v>
      </c>
      <c r="C11" s="146" t="s">
        <v>500</v>
      </c>
      <c r="D11" s="253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44" t="s">
        <v>450</v>
      </c>
      <c r="B12" s="145">
        <v>12</v>
      </c>
      <c r="C12" s="146" t="s">
        <v>917</v>
      </c>
      <c r="D12" s="253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25.5" customHeight="1" x14ac:dyDescent="0.2">
      <c r="A15" s="292" t="s">
        <v>918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4.2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4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4" ht="45" customHeight="1" x14ac:dyDescent="0.2">
      <c r="A19" s="247">
        <v>1</v>
      </c>
      <c r="B19" s="428" t="s">
        <v>919</v>
      </c>
      <c r="C19" s="432"/>
      <c r="D19" s="247" t="s">
        <v>44</v>
      </c>
      <c r="E19" s="247">
        <v>16</v>
      </c>
      <c r="F19" s="17">
        <f>$F$27*E19/100</f>
        <v>318069.59999999998</v>
      </c>
      <c r="G19" s="17">
        <f>$G$27*E19/100</f>
        <v>298744.15999999997</v>
      </c>
      <c r="H19" s="249">
        <f>J19+L19+N19+P19</f>
        <v>9</v>
      </c>
      <c r="I19" s="249">
        <f>K19+M19+O19+Q19</f>
        <v>9</v>
      </c>
      <c r="J19" s="247">
        <v>3</v>
      </c>
      <c r="K19" s="249">
        <v>3</v>
      </c>
      <c r="L19" s="247">
        <v>3</v>
      </c>
      <c r="M19" s="249">
        <v>3</v>
      </c>
      <c r="N19" s="247">
        <v>3</v>
      </c>
      <c r="O19" s="249">
        <v>3</v>
      </c>
      <c r="P19" s="247"/>
      <c r="Q19" s="248"/>
      <c r="R19" s="120">
        <f>J19+L19+N19+P19</f>
        <v>9</v>
      </c>
      <c r="S19" s="120">
        <f>K19+M19+O19+Q19</f>
        <v>9</v>
      </c>
      <c r="T19" s="120">
        <f>S19-R19</f>
        <v>0</v>
      </c>
      <c r="U19" s="7"/>
      <c r="V19" s="5">
        <f>O19/N19*100</f>
        <v>100</v>
      </c>
      <c r="W19" s="5">
        <f>G19/F19*100</f>
        <v>93.924147419306962</v>
      </c>
      <c r="X19" s="5">
        <f>V19/W19*100</f>
        <v>106.46889298187455</v>
      </c>
    </row>
    <row r="20" spans="1:24" ht="45" customHeight="1" x14ac:dyDescent="0.2">
      <c r="A20" s="247">
        <v>2</v>
      </c>
      <c r="B20" s="424" t="s">
        <v>920</v>
      </c>
      <c r="C20" s="430"/>
      <c r="D20" s="247" t="s">
        <v>44</v>
      </c>
      <c r="E20" s="247">
        <v>16</v>
      </c>
      <c r="F20" s="17">
        <f t="shared" ref="F20:F25" si="0">$F$27*E20/100</f>
        <v>318069.59999999998</v>
      </c>
      <c r="G20" s="17">
        <f t="shared" ref="G20:G25" si="1">$G$27*E20/100</f>
        <v>298744.15999999997</v>
      </c>
      <c r="H20" s="249">
        <f t="shared" ref="H20:I26" si="2">J20+L20+N20+P20</f>
        <v>9</v>
      </c>
      <c r="I20" s="249">
        <f t="shared" si="2"/>
        <v>9</v>
      </c>
      <c r="J20" s="247">
        <v>3</v>
      </c>
      <c r="K20" s="249">
        <v>3</v>
      </c>
      <c r="L20" s="247">
        <v>3</v>
      </c>
      <c r="M20" s="249">
        <v>3</v>
      </c>
      <c r="N20" s="247">
        <v>3</v>
      </c>
      <c r="O20" s="249">
        <v>3</v>
      </c>
      <c r="P20" s="247"/>
      <c r="Q20" s="248"/>
      <c r="R20" s="120">
        <f t="shared" ref="R20:S27" si="3">J20+L20+N20+P20</f>
        <v>9</v>
      </c>
      <c r="S20" s="120">
        <f t="shared" si="3"/>
        <v>9</v>
      </c>
      <c r="T20" s="120">
        <f t="shared" ref="T20:T27" si="4">S20-R20</f>
        <v>0</v>
      </c>
      <c r="U20" s="7"/>
      <c r="V20" s="5">
        <f t="shared" ref="V20:V27" si="5">O20/N20*100</f>
        <v>100</v>
      </c>
      <c r="W20" s="5">
        <f t="shared" ref="W20:W27" si="6">G20/F20*100</f>
        <v>93.924147419306962</v>
      </c>
      <c r="X20" s="5">
        <f t="shared" ref="X20:X27" si="7">V20/W20*100</f>
        <v>106.46889298187455</v>
      </c>
    </row>
    <row r="21" spans="1:24" ht="45" customHeight="1" x14ac:dyDescent="0.2">
      <c r="A21" s="247">
        <v>3</v>
      </c>
      <c r="B21" s="424" t="s">
        <v>921</v>
      </c>
      <c r="C21" s="430"/>
      <c r="D21" s="247" t="s">
        <v>44</v>
      </c>
      <c r="E21" s="247">
        <v>16</v>
      </c>
      <c r="F21" s="17">
        <f t="shared" si="0"/>
        <v>318069.59999999998</v>
      </c>
      <c r="G21" s="17">
        <f t="shared" si="1"/>
        <v>298744.15999999997</v>
      </c>
      <c r="H21" s="249">
        <f t="shared" si="2"/>
        <v>9</v>
      </c>
      <c r="I21" s="249">
        <f t="shared" si="2"/>
        <v>9</v>
      </c>
      <c r="J21" s="247">
        <v>3</v>
      </c>
      <c r="K21" s="249">
        <v>3</v>
      </c>
      <c r="L21" s="247">
        <v>3</v>
      </c>
      <c r="M21" s="249">
        <v>3</v>
      </c>
      <c r="N21" s="247">
        <v>3</v>
      </c>
      <c r="O21" s="249">
        <v>3</v>
      </c>
      <c r="P21" s="247"/>
      <c r="Q21" s="248"/>
      <c r="R21" s="120">
        <f t="shared" si="3"/>
        <v>9</v>
      </c>
      <c r="S21" s="120">
        <f t="shared" si="3"/>
        <v>9</v>
      </c>
      <c r="T21" s="120">
        <f t="shared" si="4"/>
        <v>0</v>
      </c>
      <c r="U21" s="7"/>
      <c r="V21" s="5">
        <f t="shared" si="5"/>
        <v>100</v>
      </c>
      <c r="W21" s="5">
        <f t="shared" si="6"/>
        <v>93.924147419306962</v>
      </c>
      <c r="X21" s="5">
        <f t="shared" si="7"/>
        <v>106.46889298187455</v>
      </c>
    </row>
    <row r="22" spans="1:24" ht="45" customHeight="1" x14ac:dyDescent="0.2">
      <c r="A22" s="247">
        <v>4</v>
      </c>
      <c r="B22" s="424" t="s">
        <v>922</v>
      </c>
      <c r="C22" s="430"/>
      <c r="D22" s="247" t="s">
        <v>44</v>
      </c>
      <c r="E22" s="247">
        <v>16</v>
      </c>
      <c r="F22" s="17">
        <f t="shared" si="0"/>
        <v>318069.59999999998</v>
      </c>
      <c r="G22" s="17">
        <f t="shared" si="1"/>
        <v>298744.15999999997</v>
      </c>
      <c r="H22" s="249">
        <f t="shared" si="2"/>
        <v>6</v>
      </c>
      <c r="I22" s="249">
        <f t="shared" si="2"/>
        <v>9</v>
      </c>
      <c r="J22" s="247">
        <v>3</v>
      </c>
      <c r="K22" s="249">
        <v>3</v>
      </c>
      <c r="L22" s="247">
        <v>3</v>
      </c>
      <c r="M22" s="249">
        <v>3</v>
      </c>
      <c r="N22" s="247">
        <v>0</v>
      </c>
      <c r="O22" s="249">
        <v>3</v>
      </c>
      <c r="P22" s="247"/>
      <c r="Q22" s="248"/>
      <c r="R22" s="120">
        <f t="shared" si="3"/>
        <v>6</v>
      </c>
      <c r="S22" s="120">
        <f t="shared" si="3"/>
        <v>9</v>
      </c>
      <c r="T22" s="120">
        <f t="shared" si="4"/>
        <v>3</v>
      </c>
      <c r="U22" s="7"/>
      <c r="V22" s="5" t="e">
        <f t="shared" si="5"/>
        <v>#DIV/0!</v>
      </c>
      <c r="W22" s="5">
        <f t="shared" si="6"/>
        <v>93.924147419306962</v>
      </c>
      <c r="X22" s="5" t="e">
        <f t="shared" si="7"/>
        <v>#DIV/0!</v>
      </c>
    </row>
    <row r="23" spans="1:24" ht="45" customHeight="1" x14ac:dyDescent="0.2">
      <c r="A23" s="247">
        <v>5</v>
      </c>
      <c r="B23" s="424" t="s">
        <v>923</v>
      </c>
      <c r="C23" s="430"/>
      <c r="D23" s="247" t="s">
        <v>44</v>
      </c>
      <c r="E23" s="247">
        <v>16</v>
      </c>
      <c r="F23" s="17">
        <f t="shared" si="0"/>
        <v>318069.59999999998</v>
      </c>
      <c r="G23" s="17">
        <f t="shared" si="1"/>
        <v>298744.15999999997</v>
      </c>
      <c r="H23" s="249">
        <f t="shared" si="2"/>
        <v>9</v>
      </c>
      <c r="I23" s="249">
        <f t="shared" si="2"/>
        <v>9</v>
      </c>
      <c r="J23" s="247">
        <v>3</v>
      </c>
      <c r="K23" s="249">
        <v>3</v>
      </c>
      <c r="L23" s="247">
        <v>3</v>
      </c>
      <c r="M23" s="249">
        <v>3</v>
      </c>
      <c r="N23" s="247">
        <v>3</v>
      </c>
      <c r="O23" s="249">
        <v>3</v>
      </c>
      <c r="P23" s="247"/>
      <c r="Q23" s="248"/>
      <c r="R23" s="120">
        <f t="shared" si="3"/>
        <v>9</v>
      </c>
      <c r="S23" s="120">
        <f t="shared" si="3"/>
        <v>9</v>
      </c>
      <c r="T23" s="120">
        <f t="shared" si="4"/>
        <v>0</v>
      </c>
      <c r="U23" s="7"/>
      <c r="V23" s="5">
        <f t="shared" si="5"/>
        <v>100</v>
      </c>
      <c r="W23" s="5">
        <f t="shared" si="6"/>
        <v>93.924147419306962</v>
      </c>
      <c r="X23" s="5">
        <f t="shared" si="7"/>
        <v>106.46889298187455</v>
      </c>
    </row>
    <row r="24" spans="1:24" ht="45" customHeight="1" x14ac:dyDescent="0.2">
      <c r="A24" s="247">
        <v>6</v>
      </c>
      <c r="B24" s="424" t="s">
        <v>924</v>
      </c>
      <c r="C24" s="430"/>
      <c r="D24" s="247" t="s">
        <v>111</v>
      </c>
      <c r="E24" s="247">
        <v>4</v>
      </c>
      <c r="F24" s="17">
        <f t="shared" si="0"/>
        <v>79517.399999999994</v>
      </c>
      <c r="G24" s="17">
        <f t="shared" si="1"/>
        <v>74686.039999999994</v>
      </c>
      <c r="H24" s="249">
        <f t="shared" si="2"/>
        <v>5</v>
      </c>
      <c r="I24" s="249">
        <f t="shared" si="2"/>
        <v>2</v>
      </c>
      <c r="J24" s="247">
        <v>1</v>
      </c>
      <c r="K24" s="249">
        <v>1</v>
      </c>
      <c r="L24" s="247">
        <v>1</v>
      </c>
      <c r="M24" s="249">
        <v>1</v>
      </c>
      <c r="N24" s="247">
        <v>3</v>
      </c>
      <c r="O24" s="249">
        <v>0</v>
      </c>
      <c r="P24" s="247"/>
      <c r="Q24" s="248"/>
      <c r="R24" s="120">
        <f t="shared" si="3"/>
        <v>5</v>
      </c>
      <c r="S24" s="120">
        <f t="shared" si="3"/>
        <v>2</v>
      </c>
      <c r="T24" s="120">
        <f t="shared" si="4"/>
        <v>-3</v>
      </c>
      <c r="U24" s="22" t="s">
        <v>1087</v>
      </c>
      <c r="V24" s="5">
        <f t="shared" si="5"/>
        <v>0</v>
      </c>
      <c r="W24" s="5">
        <f t="shared" si="6"/>
        <v>93.924147419306962</v>
      </c>
      <c r="X24" s="5">
        <f t="shared" si="7"/>
        <v>0</v>
      </c>
    </row>
    <row r="25" spans="1:24" ht="45" customHeight="1" x14ac:dyDescent="0.2">
      <c r="A25" s="247">
        <v>7</v>
      </c>
      <c r="B25" s="434" t="s">
        <v>925</v>
      </c>
      <c r="C25" s="435"/>
      <c r="D25" s="247" t="s">
        <v>44</v>
      </c>
      <c r="E25" s="247">
        <v>16</v>
      </c>
      <c r="F25" s="17">
        <f t="shared" si="0"/>
        <v>318069.59999999998</v>
      </c>
      <c r="G25" s="17">
        <f t="shared" si="1"/>
        <v>298744.15999999997</v>
      </c>
      <c r="H25" s="249">
        <f t="shared" si="2"/>
        <v>9</v>
      </c>
      <c r="I25" s="249">
        <f t="shared" si="2"/>
        <v>9</v>
      </c>
      <c r="J25" s="247">
        <v>3</v>
      </c>
      <c r="K25" s="249">
        <v>3</v>
      </c>
      <c r="L25" s="247">
        <v>3</v>
      </c>
      <c r="M25" s="249">
        <v>3</v>
      </c>
      <c r="N25" s="247">
        <v>3</v>
      </c>
      <c r="O25" s="249">
        <v>3</v>
      </c>
      <c r="P25" s="247"/>
      <c r="Q25" s="248"/>
      <c r="R25" s="120">
        <f t="shared" si="3"/>
        <v>9</v>
      </c>
      <c r="S25" s="120">
        <f t="shared" si="3"/>
        <v>9</v>
      </c>
      <c r="T25" s="120">
        <f t="shared" si="4"/>
        <v>0</v>
      </c>
      <c r="U25" s="7"/>
      <c r="V25" s="5">
        <f t="shared" si="5"/>
        <v>100</v>
      </c>
      <c r="W25" s="5">
        <f t="shared" si="6"/>
        <v>93.924147419306962</v>
      </c>
      <c r="X25" s="5">
        <f t="shared" si="7"/>
        <v>106.46889298187455</v>
      </c>
    </row>
    <row r="26" spans="1:24" ht="45" customHeight="1" x14ac:dyDescent="0.2">
      <c r="A26" s="251"/>
      <c r="B26" s="436"/>
      <c r="C26" s="436"/>
      <c r="D26" s="250"/>
      <c r="E26" s="250"/>
      <c r="F26" s="17"/>
      <c r="G26" s="17"/>
      <c r="H26" s="249">
        <f t="shared" si="2"/>
        <v>0</v>
      </c>
      <c r="I26" s="249">
        <f t="shared" si="2"/>
        <v>0</v>
      </c>
      <c r="J26" s="251"/>
      <c r="K26" s="252"/>
      <c r="L26" s="251"/>
      <c r="M26" s="248"/>
      <c r="N26" s="251"/>
      <c r="O26" s="248"/>
      <c r="P26" s="251"/>
      <c r="Q26" s="248"/>
      <c r="R26" s="120"/>
      <c r="S26" s="120"/>
      <c r="T26" s="120"/>
      <c r="U26" s="7"/>
      <c r="V26" s="5"/>
      <c r="W26" s="5"/>
      <c r="X26" s="5"/>
    </row>
    <row r="27" spans="1:24" s="1" customFormat="1" ht="36.75" customHeight="1" x14ac:dyDescent="0.2">
      <c r="A27" s="298" t="s">
        <v>24</v>
      </c>
      <c r="B27" s="299"/>
      <c r="C27" s="300"/>
      <c r="D27" s="18"/>
      <c r="E27" s="18">
        <f>SUM(E19:E26)</f>
        <v>100</v>
      </c>
      <c r="F27" s="19">
        <f>SEGUIMIENTO!D46</f>
        <v>1987935</v>
      </c>
      <c r="G27" s="19">
        <f>SEGUIMIENTO!E46</f>
        <v>1867151</v>
      </c>
      <c r="H27" s="18">
        <f t="shared" ref="H27:Q27" si="8">SUM(H19:H26)</f>
        <v>56</v>
      </c>
      <c r="I27" s="18">
        <f t="shared" si="8"/>
        <v>56</v>
      </c>
      <c r="J27" s="18">
        <f t="shared" si="8"/>
        <v>19</v>
      </c>
      <c r="K27" s="18">
        <f t="shared" si="8"/>
        <v>19</v>
      </c>
      <c r="L27" s="18">
        <f t="shared" si="8"/>
        <v>19</v>
      </c>
      <c r="M27" s="18">
        <f t="shared" si="8"/>
        <v>19</v>
      </c>
      <c r="N27" s="18">
        <f t="shared" si="8"/>
        <v>18</v>
      </c>
      <c r="O27" s="18">
        <f t="shared" si="8"/>
        <v>18</v>
      </c>
      <c r="P27" s="18">
        <f t="shared" si="8"/>
        <v>0</v>
      </c>
      <c r="Q27" s="18">
        <f t="shared" si="8"/>
        <v>0</v>
      </c>
      <c r="R27" s="121">
        <f t="shared" si="3"/>
        <v>56</v>
      </c>
      <c r="S27" s="121">
        <f t="shared" si="3"/>
        <v>56</v>
      </c>
      <c r="T27" s="121">
        <f t="shared" si="4"/>
        <v>0</v>
      </c>
      <c r="U27" s="121"/>
      <c r="V27" s="5">
        <f t="shared" si="5"/>
        <v>100</v>
      </c>
      <c r="W27" s="5">
        <f t="shared" si="6"/>
        <v>93.924147419306962</v>
      </c>
      <c r="X27" s="5">
        <f t="shared" si="7"/>
        <v>106.46889298187455</v>
      </c>
    </row>
    <row r="28" spans="1:24" s="6" customFormat="1" ht="14.25" customHeight="1" x14ac:dyDescent="0.2">
      <c r="F28" s="10"/>
    </row>
    <row r="29" spans="1:24" s="6" customFormat="1" ht="14.25" customHeight="1" x14ac:dyDescent="0.2">
      <c r="B29" s="11" t="s">
        <v>25</v>
      </c>
      <c r="F29" s="10"/>
      <c r="H29" s="6" t="s">
        <v>26</v>
      </c>
    </row>
    <row r="30" spans="1:24" x14ac:dyDescent="0.2">
      <c r="J30" s="95"/>
      <c r="K30" s="95"/>
      <c r="L30" s="95"/>
      <c r="M30" s="95"/>
      <c r="N30" s="95"/>
      <c r="O30" s="95"/>
      <c r="P30" s="95"/>
      <c r="Q30" s="95"/>
      <c r="R30" s="95"/>
    </row>
    <row r="31" spans="1:24" x14ac:dyDescent="0.2">
      <c r="J31" s="95"/>
      <c r="K31" s="95"/>
      <c r="L31" s="95"/>
      <c r="M31" s="95"/>
      <c r="N31" s="95"/>
      <c r="O31" s="95"/>
      <c r="P31" s="95"/>
      <c r="Q31" s="95"/>
      <c r="R31" s="95"/>
    </row>
    <row r="32" spans="1:24" x14ac:dyDescent="0.2">
      <c r="J32" s="95"/>
      <c r="K32" s="95"/>
      <c r="L32" s="95"/>
      <c r="M32" s="95"/>
      <c r="N32" s="95"/>
      <c r="O32" s="95"/>
      <c r="P32" s="95"/>
      <c r="Q32" s="95"/>
      <c r="R32" s="95"/>
    </row>
    <row r="33" spans="3:24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50"/>
      <c r="U33" s="50"/>
      <c r="V33" s="317"/>
      <c r="W33" s="317"/>
      <c r="X33" s="6"/>
    </row>
    <row r="34" spans="3:24" x14ac:dyDescent="0.2">
      <c r="C34" s="289" t="s">
        <v>57</v>
      </c>
      <c r="D34" s="289"/>
      <c r="E34" s="289"/>
      <c r="F34" s="6"/>
      <c r="G34" s="6"/>
      <c r="H34" s="6"/>
      <c r="I34" s="6"/>
      <c r="J34" s="287" t="s">
        <v>286</v>
      </c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</row>
    <row r="35" spans="3:24" x14ac:dyDescent="0.2">
      <c r="C35" s="287" t="s">
        <v>56</v>
      </c>
      <c r="D35" s="287"/>
      <c r="E35" s="287"/>
      <c r="F35" s="6"/>
      <c r="G35" s="6"/>
      <c r="H35" s="6"/>
      <c r="I35" s="6"/>
      <c r="J35" s="287" t="s">
        <v>116</v>
      </c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</row>
    <row r="36" spans="3:24" x14ac:dyDescent="0.2">
      <c r="J36" s="95"/>
      <c r="K36" s="95"/>
      <c r="L36" s="95"/>
      <c r="M36" s="95"/>
      <c r="N36" s="95"/>
      <c r="O36" s="95"/>
      <c r="P36" s="95"/>
      <c r="Q36" s="95"/>
      <c r="R36" s="95"/>
    </row>
    <row r="37" spans="3:24" x14ac:dyDescent="0.2">
      <c r="J37" s="95"/>
      <c r="K37" s="95"/>
      <c r="L37" s="95"/>
      <c r="M37" s="95"/>
      <c r="N37" s="95"/>
      <c r="O37" s="95"/>
      <c r="P37" s="95"/>
      <c r="Q37" s="95"/>
      <c r="R37" s="95"/>
    </row>
    <row r="38" spans="3:24" x14ac:dyDescent="0.2">
      <c r="J38" s="95"/>
      <c r="K38" s="95"/>
      <c r="L38" s="95"/>
      <c r="M38" s="95"/>
      <c r="N38" s="95"/>
      <c r="O38" s="95"/>
      <c r="P38" s="95"/>
      <c r="Q38" s="95"/>
      <c r="R38" s="95"/>
    </row>
    <row r="39" spans="3:24" x14ac:dyDescent="0.2">
      <c r="J39" s="95"/>
      <c r="K39" s="95"/>
      <c r="L39" s="95"/>
      <c r="M39" s="95"/>
      <c r="N39" s="95"/>
      <c r="O39" s="95"/>
      <c r="P39" s="95"/>
      <c r="Q39" s="95"/>
      <c r="R39" s="95"/>
    </row>
    <row r="40" spans="3:24" x14ac:dyDescent="0.2">
      <c r="J40" s="95"/>
      <c r="K40" s="95"/>
      <c r="L40" s="95"/>
      <c r="M40" s="95"/>
      <c r="N40" s="95"/>
      <c r="O40" s="95"/>
      <c r="P40" s="95"/>
      <c r="Q40" s="95"/>
      <c r="R40" s="95"/>
    </row>
    <row r="41" spans="3:24" x14ac:dyDescent="0.2">
      <c r="J41" s="95"/>
      <c r="K41" s="95"/>
      <c r="L41" s="95"/>
      <c r="M41" s="95"/>
      <c r="N41" s="95"/>
      <c r="O41" s="95"/>
      <c r="P41" s="95"/>
      <c r="Q41" s="95"/>
      <c r="R41" s="95"/>
    </row>
    <row r="42" spans="3:24" x14ac:dyDescent="0.2">
      <c r="J42" s="95"/>
      <c r="K42" s="95"/>
      <c r="L42" s="95"/>
      <c r="M42" s="95"/>
      <c r="N42" s="95"/>
      <c r="O42" s="95"/>
      <c r="P42" s="95"/>
      <c r="Q42" s="95"/>
      <c r="R42" s="95"/>
    </row>
    <row r="43" spans="3:24" x14ac:dyDescent="0.2">
      <c r="J43" s="95"/>
      <c r="K43" s="95"/>
      <c r="L43" s="95"/>
      <c r="M43" s="95"/>
      <c r="N43" s="95"/>
      <c r="O43" s="95"/>
      <c r="P43" s="95"/>
      <c r="Q43" s="95"/>
      <c r="R43" s="95"/>
    </row>
    <row r="44" spans="3:24" x14ac:dyDescent="0.2">
      <c r="J44" s="95"/>
      <c r="K44" s="95"/>
      <c r="L44" s="95"/>
      <c r="M44" s="95"/>
      <c r="N44" s="95"/>
      <c r="O44" s="95"/>
      <c r="P44" s="95"/>
      <c r="Q44" s="95"/>
      <c r="R44" s="95"/>
    </row>
    <row r="45" spans="3:24" x14ac:dyDescent="0.2">
      <c r="J45" s="95"/>
      <c r="K45" s="95"/>
      <c r="L45" s="95"/>
      <c r="M45" s="95"/>
      <c r="N45" s="95"/>
      <c r="O45" s="95"/>
      <c r="P45" s="95"/>
      <c r="Q45" s="95"/>
      <c r="R45" s="95"/>
    </row>
    <row r="46" spans="3:24" x14ac:dyDescent="0.2">
      <c r="J46" s="95"/>
      <c r="K46" s="95"/>
      <c r="L46" s="95"/>
      <c r="M46" s="95"/>
      <c r="N46" s="95"/>
      <c r="O46" s="95"/>
      <c r="P46" s="95"/>
      <c r="Q46" s="95"/>
      <c r="R46" s="95"/>
    </row>
    <row r="47" spans="3:24" x14ac:dyDescent="0.2">
      <c r="J47" s="95"/>
      <c r="K47" s="95"/>
      <c r="L47" s="95"/>
      <c r="M47" s="95"/>
      <c r="N47" s="95"/>
      <c r="O47" s="95"/>
      <c r="P47" s="95"/>
      <c r="Q47" s="95"/>
      <c r="R47" s="95"/>
    </row>
  </sheetData>
  <sheetProtection sheet="1" objects="1" scenarios="1"/>
  <mergeCells count="35">
    <mergeCell ref="A6:X6"/>
    <mergeCell ref="A1:X1"/>
    <mergeCell ref="A2:X2"/>
    <mergeCell ref="A3:X3"/>
    <mergeCell ref="A4:X4"/>
    <mergeCell ref="A5:X5"/>
    <mergeCell ref="B19:C19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C35:E35"/>
    <mergeCell ref="J35:X35"/>
    <mergeCell ref="B20:C20"/>
    <mergeCell ref="B21:C21"/>
    <mergeCell ref="B22:C22"/>
    <mergeCell ref="B23:C23"/>
    <mergeCell ref="B24:C24"/>
    <mergeCell ref="B25:C25"/>
    <mergeCell ref="B26:C26"/>
    <mergeCell ref="A27:C27"/>
    <mergeCell ref="V33:W33"/>
    <mergeCell ref="C34:E34"/>
    <mergeCell ref="J34:X34"/>
  </mergeCells>
  <printOptions horizontalCentered="1"/>
  <pageMargins left="0.11811023622047245" right="0.11811023622047245" top="0.35433070866141736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opLeftCell="A17" workbookViewId="0">
      <selection activeCell="O19" sqref="O19"/>
    </sheetView>
  </sheetViews>
  <sheetFormatPr baseColWidth="10" defaultRowHeight="12.75" x14ac:dyDescent="0.2"/>
  <cols>
    <col min="1" max="1" width="10.28515625" style="36" customWidth="1"/>
    <col min="2" max="2" width="7.5703125" style="36" customWidth="1"/>
    <col min="3" max="3" width="19.5703125" style="36" customWidth="1"/>
    <col min="4" max="4" width="10.85546875" style="36" customWidth="1"/>
    <col min="5" max="5" width="11.140625" style="36" customWidth="1"/>
    <col min="6" max="6" width="11.28515625" style="36" customWidth="1"/>
    <col min="7" max="7" width="10.85546875" style="36" customWidth="1"/>
    <col min="8" max="8" width="9.7109375" style="36" hidden="1" customWidth="1"/>
    <col min="9" max="9" width="10.28515625" style="36" hidden="1" customWidth="1"/>
    <col min="10" max="10" width="9.7109375" style="36" hidden="1" customWidth="1"/>
    <col min="11" max="11" width="9.28515625" style="36" hidden="1" customWidth="1"/>
    <col min="12" max="12" width="10.28515625" style="36" hidden="1" customWidth="1"/>
    <col min="13" max="13" width="9.28515625" style="36" hidden="1" customWidth="1"/>
    <col min="14" max="14" width="9.7109375" style="36" customWidth="1"/>
    <col min="15" max="15" width="9.28515625" style="36" customWidth="1"/>
    <col min="16" max="16" width="10" style="36" hidden="1" customWidth="1"/>
    <col min="17" max="17" width="9.28515625" style="36" hidden="1" customWidth="1"/>
    <col min="18" max="20" width="9.28515625" style="36" customWidth="1"/>
    <col min="21" max="21" width="19.7109375" style="3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40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44" t="s">
        <v>461</v>
      </c>
      <c r="B8" s="145">
        <v>185</v>
      </c>
      <c r="C8" s="146" t="s">
        <v>886</v>
      </c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44" t="s">
        <v>0</v>
      </c>
      <c r="B9" s="145">
        <v>12</v>
      </c>
      <c r="C9" s="146" t="s">
        <v>887</v>
      </c>
      <c r="D9" s="156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144" t="s">
        <v>464</v>
      </c>
      <c r="B10" s="145">
        <v>4</v>
      </c>
      <c r="C10" s="146" t="s">
        <v>926</v>
      </c>
      <c r="D10" s="156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144" t="s">
        <v>6</v>
      </c>
      <c r="B11" s="148">
        <v>38</v>
      </c>
      <c r="C11" s="146" t="s">
        <v>500</v>
      </c>
      <c r="D11" s="156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144" t="s">
        <v>450</v>
      </c>
      <c r="B12" s="145">
        <v>13</v>
      </c>
      <c r="C12" s="146" t="s">
        <v>927</v>
      </c>
      <c r="D12" s="156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35"/>
      <c r="U13" s="46"/>
    </row>
    <row r="14" spans="1:24" x14ac:dyDescent="0.2">
      <c r="A14" s="309" t="s">
        <v>3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</row>
    <row r="15" spans="1:24" ht="27" customHeight="1" x14ac:dyDescent="0.2">
      <c r="A15" s="292" t="s">
        <v>928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5" ht="14.25" customHeight="1" x14ac:dyDescent="0.2">
      <c r="A17" s="290" t="s">
        <v>4</v>
      </c>
      <c r="B17" s="306"/>
      <c r="C17" s="291"/>
      <c r="D17" s="293" t="s">
        <v>7</v>
      </c>
      <c r="E17" s="293" t="s">
        <v>17</v>
      </c>
      <c r="F17" s="301" t="s">
        <v>18</v>
      </c>
      <c r="G17" s="302"/>
      <c r="H17" s="301" t="s">
        <v>19</v>
      </c>
      <c r="I17" s="302"/>
      <c r="J17" s="290" t="s">
        <v>13</v>
      </c>
      <c r="K17" s="291"/>
      <c r="L17" s="290" t="s">
        <v>9</v>
      </c>
      <c r="M17" s="291"/>
      <c r="N17" s="290" t="s">
        <v>12</v>
      </c>
      <c r="O17" s="291"/>
      <c r="P17" s="290" t="s">
        <v>14</v>
      </c>
      <c r="Q17" s="291"/>
      <c r="R17" s="288" t="s">
        <v>27</v>
      </c>
      <c r="S17" s="288"/>
      <c r="T17" s="288"/>
      <c r="U17" s="311" t="s">
        <v>28</v>
      </c>
      <c r="V17" s="301" t="s">
        <v>30</v>
      </c>
      <c r="W17" s="305"/>
      <c r="X17" s="302"/>
    </row>
    <row r="18" spans="1:25" ht="20.25" customHeight="1" x14ac:dyDescent="0.2">
      <c r="A18" s="2" t="s">
        <v>16</v>
      </c>
      <c r="B18" s="288" t="s">
        <v>5</v>
      </c>
      <c r="C18" s="288"/>
      <c r="D18" s="294"/>
      <c r="E18" s="294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11"/>
      <c r="V18" s="8" t="s">
        <v>31</v>
      </c>
      <c r="W18" s="8" t="s">
        <v>32</v>
      </c>
      <c r="X18" s="8" t="s">
        <v>33</v>
      </c>
    </row>
    <row r="19" spans="1:25" ht="45" customHeight="1" x14ac:dyDescent="0.2">
      <c r="A19" s="247">
        <v>1</v>
      </c>
      <c r="B19" s="428" t="s">
        <v>929</v>
      </c>
      <c r="C19" s="432"/>
      <c r="D19" s="247" t="s">
        <v>44</v>
      </c>
      <c r="E19" s="247">
        <v>55</v>
      </c>
      <c r="F19" s="17">
        <f>$F$27*E19/100</f>
        <v>673755.5</v>
      </c>
      <c r="G19" s="17">
        <f>$G$27*E19/100</f>
        <v>596300.1</v>
      </c>
      <c r="H19" s="248">
        <f>J19+L19+N19+P19</f>
        <v>9</v>
      </c>
      <c r="I19" s="248">
        <f>K19+M19+O19+Q19</f>
        <v>9</v>
      </c>
      <c r="J19" s="247">
        <v>3</v>
      </c>
      <c r="K19" s="249">
        <v>3</v>
      </c>
      <c r="L19" s="247">
        <v>3</v>
      </c>
      <c r="M19" s="249">
        <v>3</v>
      </c>
      <c r="N19" s="247">
        <v>3</v>
      </c>
      <c r="O19" s="249">
        <v>3</v>
      </c>
      <c r="P19" s="247"/>
      <c r="Q19" s="249"/>
      <c r="R19" s="254">
        <v>12</v>
      </c>
      <c r="S19" s="120">
        <f>K19+M19+O19+Q19</f>
        <v>9</v>
      </c>
      <c r="T19" s="120">
        <f>S19-R19</f>
        <v>-3</v>
      </c>
      <c r="U19" s="7"/>
      <c r="V19" s="5">
        <f>O19/N19*100</f>
        <v>100</v>
      </c>
      <c r="W19" s="5">
        <f>G19/F19*100</f>
        <v>88.503930580158524</v>
      </c>
      <c r="X19" s="5">
        <f>V19/W19*100</f>
        <v>112.98933204941606</v>
      </c>
      <c r="Y19" s="255"/>
    </row>
    <row r="20" spans="1:25" ht="45" customHeight="1" x14ac:dyDescent="0.2">
      <c r="A20" s="247">
        <v>2</v>
      </c>
      <c r="B20" s="424" t="s">
        <v>930</v>
      </c>
      <c r="C20" s="430"/>
      <c r="D20" s="247" t="s">
        <v>44</v>
      </c>
      <c r="E20" s="247">
        <v>25</v>
      </c>
      <c r="F20" s="17">
        <f t="shared" ref="F20:F26" si="0">$F$27*E20/100</f>
        <v>306252.5</v>
      </c>
      <c r="G20" s="17">
        <f t="shared" ref="G20:G26" si="1">$G$27*E20/100</f>
        <v>271045.5</v>
      </c>
      <c r="H20" s="248">
        <f t="shared" ref="H20:I26" si="2">J20+L20+N20+P20</f>
        <v>9</v>
      </c>
      <c r="I20" s="248">
        <f t="shared" si="2"/>
        <v>9</v>
      </c>
      <c r="J20" s="247">
        <v>3</v>
      </c>
      <c r="K20" s="249">
        <v>3</v>
      </c>
      <c r="L20" s="247">
        <v>3</v>
      </c>
      <c r="M20" s="249">
        <v>3</v>
      </c>
      <c r="N20" s="247">
        <v>3</v>
      </c>
      <c r="O20" s="249">
        <v>3</v>
      </c>
      <c r="P20" s="247"/>
      <c r="Q20" s="249"/>
      <c r="R20" s="254">
        <v>12</v>
      </c>
      <c r="S20" s="120">
        <f>K20+M20+O20+Q20</f>
        <v>9</v>
      </c>
      <c r="T20" s="120">
        <f>S20-R20</f>
        <v>-3</v>
      </c>
      <c r="U20" s="7"/>
      <c r="V20" s="5">
        <f t="shared" ref="V20:V27" si="3">O20/N20*100</f>
        <v>100</v>
      </c>
      <c r="W20" s="5">
        <f t="shared" ref="W20:W27" si="4">G20/F20*100</f>
        <v>88.503930580158524</v>
      </c>
      <c r="X20" s="5">
        <f t="shared" ref="X20:X27" si="5">V20/W20*100</f>
        <v>112.98933204941606</v>
      </c>
    </row>
    <row r="21" spans="1:25" ht="45" customHeight="1" x14ac:dyDescent="0.2">
      <c r="A21" s="247">
        <v>3</v>
      </c>
      <c r="B21" s="424" t="s">
        <v>931</v>
      </c>
      <c r="C21" s="430"/>
      <c r="D21" s="247" t="s">
        <v>44</v>
      </c>
      <c r="E21" s="247">
        <v>15</v>
      </c>
      <c r="F21" s="17">
        <f t="shared" si="0"/>
        <v>183751.5</v>
      </c>
      <c r="G21" s="17">
        <f t="shared" si="1"/>
        <v>162627.29999999999</v>
      </c>
      <c r="H21" s="248">
        <f t="shared" si="2"/>
        <v>9</v>
      </c>
      <c r="I21" s="248">
        <f t="shared" si="2"/>
        <v>9</v>
      </c>
      <c r="J21" s="247">
        <v>3</v>
      </c>
      <c r="K21" s="249">
        <v>3</v>
      </c>
      <c r="L21" s="247">
        <v>3</v>
      </c>
      <c r="M21" s="249">
        <v>3</v>
      </c>
      <c r="N21" s="247">
        <v>3</v>
      </c>
      <c r="O21" s="249">
        <v>3</v>
      </c>
      <c r="P21" s="247"/>
      <c r="Q21" s="249"/>
      <c r="R21" s="254">
        <v>12</v>
      </c>
      <c r="S21" s="120">
        <f>K21+M21+O21+Q21</f>
        <v>9</v>
      </c>
      <c r="T21" s="120">
        <f>S21-R21</f>
        <v>-3</v>
      </c>
      <c r="U21" s="7"/>
      <c r="V21" s="5">
        <f t="shared" si="3"/>
        <v>100</v>
      </c>
      <c r="W21" s="5">
        <f t="shared" si="4"/>
        <v>88.503930580158524</v>
      </c>
      <c r="X21" s="5">
        <f t="shared" si="5"/>
        <v>112.98933204941606</v>
      </c>
    </row>
    <row r="22" spans="1:25" ht="45" customHeight="1" x14ac:dyDescent="0.2">
      <c r="A22" s="247">
        <v>4</v>
      </c>
      <c r="B22" s="437" t="s">
        <v>932</v>
      </c>
      <c r="C22" s="438"/>
      <c r="D22" s="247" t="s">
        <v>44</v>
      </c>
      <c r="E22" s="247">
        <v>5</v>
      </c>
      <c r="F22" s="17">
        <f t="shared" si="0"/>
        <v>61250.5</v>
      </c>
      <c r="G22" s="17">
        <f t="shared" si="1"/>
        <v>54209.1</v>
      </c>
      <c r="H22" s="248">
        <f t="shared" si="2"/>
        <v>9</v>
      </c>
      <c r="I22" s="248">
        <f t="shared" si="2"/>
        <v>3</v>
      </c>
      <c r="J22" s="247">
        <v>3</v>
      </c>
      <c r="K22" s="249">
        <v>3</v>
      </c>
      <c r="L22" s="247">
        <v>3</v>
      </c>
      <c r="M22" s="249">
        <v>0</v>
      </c>
      <c r="N22" s="247">
        <v>3</v>
      </c>
      <c r="O22" s="249">
        <v>0</v>
      </c>
      <c r="P22" s="247"/>
      <c r="Q22" s="249"/>
      <c r="R22" s="254">
        <v>12</v>
      </c>
      <c r="S22" s="120">
        <f>K22+M22+O22+Q22</f>
        <v>3</v>
      </c>
      <c r="T22" s="120">
        <f>S22-R22</f>
        <v>-9</v>
      </c>
      <c r="U22" s="25" t="s">
        <v>1088</v>
      </c>
      <c r="V22" s="5">
        <f t="shared" si="3"/>
        <v>0</v>
      </c>
      <c r="W22" s="5">
        <f t="shared" si="4"/>
        <v>88.503930580158524</v>
      </c>
      <c r="X22" s="5">
        <f t="shared" si="5"/>
        <v>0</v>
      </c>
    </row>
    <row r="23" spans="1:25" ht="45" customHeight="1" x14ac:dyDescent="0.2">
      <c r="A23" s="251"/>
      <c r="B23" s="436"/>
      <c r="C23" s="436"/>
      <c r="D23" s="250"/>
      <c r="E23" s="250"/>
      <c r="F23" s="17">
        <f t="shared" si="0"/>
        <v>0</v>
      </c>
      <c r="G23" s="17">
        <f t="shared" si="1"/>
        <v>0</v>
      </c>
      <c r="H23" s="248">
        <f t="shared" si="2"/>
        <v>0</v>
      </c>
      <c r="I23" s="248">
        <f t="shared" si="2"/>
        <v>0</v>
      </c>
      <c r="J23" s="251"/>
      <c r="K23" s="252"/>
      <c r="L23" s="251"/>
      <c r="M23" s="248"/>
      <c r="N23" s="251"/>
      <c r="O23" s="248"/>
      <c r="P23" s="251"/>
      <c r="Q23" s="248"/>
      <c r="R23" s="120"/>
      <c r="S23" s="120"/>
      <c r="T23" s="120"/>
      <c r="U23" s="7"/>
      <c r="V23" s="5"/>
      <c r="W23" s="5"/>
      <c r="X23" s="5"/>
    </row>
    <row r="24" spans="1:25" ht="45" customHeight="1" x14ac:dyDescent="0.2">
      <c r="A24" s="251"/>
      <c r="B24" s="436"/>
      <c r="C24" s="436"/>
      <c r="D24" s="250"/>
      <c r="E24" s="250"/>
      <c r="F24" s="17">
        <f t="shared" si="0"/>
        <v>0</v>
      </c>
      <c r="G24" s="17">
        <f t="shared" si="1"/>
        <v>0</v>
      </c>
      <c r="H24" s="248">
        <f t="shared" si="2"/>
        <v>0</v>
      </c>
      <c r="I24" s="248">
        <f t="shared" si="2"/>
        <v>0</v>
      </c>
      <c r="J24" s="251"/>
      <c r="K24" s="252"/>
      <c r="L24" s="251"/>
      <c r="M24" s="248"/>
      <c r="N24" s="251"/>
      <c r="O24" s="248"/>
      <c r="P24" s="251"/>
      <c r="Q24" s="248"/>
      <c r="R24" s="120"/>
      <c r="S24" s="120"/>
      <c r="T24" s="120"/>
      <c r="U24" s="7"/>
      <c r="V24" s="5"/>
      <c r="W24" s="5"/>
      <c r="X24" s="5"/>
    </row>
    <row r="25" spans="1:25" ht="45" customHeight="1" x14ac:dyDescent="0.2">
      <c r="A25" s="251"/>
      <c r="B25" s="436"/>
      <c r="C25" s="436"/>
      <c r="D25" s="250"/>
      <c r="E25" s="250"/>
      <c r="F25" s="17">
        <f t="shared" si="0"/>
        <v>0</v>
      </c>
      <c r="G25" s="17">
        <f t="shared" si="1"/>
        <v>0</v>
      </c>
      <c r="H25" s="248">
        <f t="shared" si="2"/>
        <v>0</v>
      </c>
      <c r="I25" s="248">
        <f t="shared" si="2"/>
        <v>0</v>
      </c>
      <c r="J25" s="251"/>
      <c r="K25" s="252"/>
      <c r="L25" s="251"/>
      <c r="M25" s="248"/>
      <c r="N25" s="251"/>
      <c r="O25" s="248"/>
      <c r="P25" s="251"/>
      <c r="Q25" s="248"/>
      <c r="R25" s="120"/>
      <c r="S25" s="120"/>
      <c r="T25" s="120"/>
      <c r="U25" s="7"/>
      <c r="V25" s="5"/>
      <c r="W25" s="5"/>
      <c r="X25" s="5"/>
    </row>
    <row r="26" spans="1:25" ht="45" customHeight="1" x14ac:dyDescent="0.2">
      <c r="A26" s="251"/>
      <c r="B26" s="436"/>
      <c r="C26" s="436"/>
      <c r="D26" s="250"/>
      <c r="E26" s="250"/>
      <c r="F26" s="17">
        <f t="shared" si="0"/>
        <v>0</v>
      </c>
      <c r="G26" s="17">
        <f t="shared" si="1"/>
        <v>0</v>
      </c>
      <c r="H26" s="248">
        <f t="shared" si="2"/>
        <v>0</v>
      </c>
      <c r="I26" s="248">
        <f t="shared" si="2"/>
        <v>0</v>
      </c>
      <c r="J26" s="251"/>
      <c r="K26" s="252"/>
      <c r="L26" s="251"/>
      <c r="M26" s="248"/>
      <c r="N26" s="251"/>
      <c r="O26" s="248"/>
      <c r="P26" s="251"/>
      <c r="Q26" s="248"/>
      <c r="R26" s="120"/>
      <c r="S26" s="120"/>
      <c r="T26" s="120"/>
      <c r="U26" s="7"/>
      <c r="V26" s="5"/>
      <c r="W26" s="5"/>
      <c r="X26" s="5"/>
    </row>
    <row r="27" spans="1:25" s="1" customFormat="1" ht="36.75" customHeight="1" x14ac:dyDescent="0.2">
      <c r="A27" s="298" t="s">
        <v>24</v>
      </c>
      <c r="B27" s="299"/>
      <c r="C27" s="300"/>
      <c r="D27" s="18"/>
      <c r="E27" s="18">
        <f>SUM(E19:E26)</f>
        <v>100</v>
      </c>
      <c r="F27" s="40">
        <f>SEGUIMIENTO!D47</f>
        <v>1225010</v>
      </c>
      <c r="G27" s="40">
        <f>SEGUIMIENTO!E47</f>
        <v>1084182</v>
      </c>
      <c r="H27" s="18">
        <f t="shared" ref="H27:Q27" si="6">SUM(H19:H26)</f>
        <v>36</v>
      </c>
      <c r="I27" s="18">
        <f t="shared" si="6"/>
        <v>30</v>
      </c>
      <c r="J27" s="18">
        <f t="shared" si="6"/>
        <v>12</v>
      </c>
      <c r="K27" s="18">
        <f t="shared" si="6"/>
        <v>12</v>
      </c>
      <c r="L27" s="18">
        <f t="shared" si="6"/>
        <v>12</v>
      </c>
      <c r="M27" s="18">
        <f t="shared" si="6"/>
        <v>9</v>
      </c>
      <c r="N27" s="18">
        <f t="shared" si="6"/>
        <v>12</v>
      </c>
      <c r="O27" s="18">
        <f t="shared" si="6"/>
        <v>9</v>
      </c>
      <c r="P27" s="18">
        <f t="shared" si="6"/>
        <v>0</v>
      </c>
      <c r="Q27" s="18">
        <f t="shared" si="6"/>
        <v>0</v>
      </c>
      <c r="R27" s="121">
        <f>J27+L27+N27+P27</f>
        <v>36</v>
      </c>
      <c r="S27" s="121">
        <f>K27+M27+O27+Q27</f>
        <v>30</v>
      </c>
      <c r="T27" s="121">
        <f>S27-R27</f>
        <v>-6</v>
      </c>
      <c r="U27" s="121"/>
      <c r="V27" s="5">
        <f t="shared" si="3"/>
        <v>75</v>
      </c>
      <c r="W27" s="5">
        <f t="shared" si="4"/>
        <v>88.503930580158524</v>
      </c>
      <c r="X27" s="5">
        <f t="shared" si="5"/>
        <v>84.741999037062044</v>
      </c>
    </row>
    <row r="28" spans="1:25" s="6" customFormat="1" ht="14.25" customHeight="1" x14ac:dyDescent="0.2">
      <c r="F28" s="10"/>
    </row>
    <row r="29" spans="1:25" s="6" customFormat="1" ht="14.25" customHeight="1" x14ac:dyDescent="0.2">
      <c r="B29" s="11" t="s">
        <v>25</v>
      </c>
      <c r="F29" s="10"/>
      <c r="H29" s="6" t="s">
        <v>26</v>
      </c>
    </row>
    <row r="30" spans="1:25" x14ac:dyDescent="0.2">
      <c r="J30" s="95"/>
      <c r="K30" s="95"/>
      <c r="L30" s="95"/>
      <c r="M30" s="95"/>
      <c r="N30" s="95"/>
      <c r="O30" s="95"/>
      <c r="P30" s="95"/>
    </row>
    <row r="31" spans="1:25" x14ac:dyDescent="0.2">
      <c r="J31" s="95"/>
      <c r="K31" s="95"/>
      <c r="L31" s="95"/>
      <c r="M31" s="95"/>
      <c r="N31" s="95"/>
      <c r="O31" s="95"/>
      <c r="P31" s="95"/>
    </row>
    <row r="32" spans="1:25" x14ac:dyDescent="0.2">
      <c r="J32" s="95"/>
      <c r="K32" s="95"/>
      <c r="L32" s="95"/>
      <c r="M32" s="95"/>
      <c r="N32" s="95"/>
      <c r="O32" s="95"/>
      <c r="P32" s="95"/>
    </row>
    <row r="33" spans="1:22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1"/>
      <c r="S33" s="1"/>
      <c r="T33" s="317"/>
      <c r="U33" s="317"/>
      <c r="V33" s="28"/>
    </row>
    <row r="34" spans="1:22" x14ac:dyDescent="0.2">
      <c r="A34" s="289" t="s">
        <v>57</v>
      </c>
      <c r="B34" s="289"/>
      <c r="C34" s="289"/>
      <c r="D34" s="6"/>
      <c r="E34" s="6"/>
      <c r="F34" s="6"/>
      <c r="G34" s="6"/>
      <c r="H34" s="287" t="s">
        <v>358</v>
      </c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</row>
    <row r="35" spans="1:22" x14ac:dyDescent="0.2">
      <c r="A35" s="287" t="s">
        <v>56</v>
      </c>
      <c r="B35" s="287"/>
      <c r="C35" s="287"/>
      <c r="D35" s="6"/>
      <c r="E35" s="6"/>
      <c r="F35" s="6"/>
      <c r="G35" s="6"/>
      <c r="H35" s="287" t="s">
        <v>116</v>
      </c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</row>
    <row r="36" spans="1:22" x14ac:dyDescent="0.2">
      <c r="J36" s="95"/>
      <c r="K36" s="95"/>
      <c r="L36" s="95"/>
      <c r="M36" s="95"/>
      <c r="N36" s="95"/>
      <c r="O36" s="95"/>
      <c r="P36" s="95"/>
    </row>
    <row r="37" spans="1:22" x14ac:dyDescent="0.2">
      <c r="J37" s="95"/>
      <c r="K37" s="95"/>
      <c r="L37" s="95"/>
      <c r="M37" s="95"/>
      <c r="N37" s="95"/>
      <c r="O37" s="95"/>
      <c r="P37" s="95"/>
    </row>
    <row r="38" spans="1:22" x14ac:dyDescent="0.2">
      <c r="J38" s="95"/>
      <c r="K38" s="95"/>
      <c r="L38" s="95"/>
      <c r="M38" s="95"/>
      <c r="N38" s="95"/>
      <c r="O38" s="95"/>
      <c r="P38" s="95"/>
    </row>
  </sheetData>
  <sheetProtection sheet="1" objects="1" scenarios="1"/>
  <mergeCells count="35">
    <mergeCell ref="A6:X6"/>
    <mergeCell ref="A1:X1"/>
    <mergeCell ref="A2:X2"/>
    <mergeCell ref="A3:X3"/>
    <mergeCell ref="A4:X4"/>
    <mergeCell ref="A5:X5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B25:C25"/>
    <mergeCell ref="P17:Q17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A35:C35"/>
    <mergeCell ref="H35:V35"/>
    <mergeCell ref="B26:C26"/>
    <mergeCell ref="A27:C27"/>
    <mergeCell ref="T33:U33"/>
    <mergeCell ref="A34:C34"/>
    <mergeCell ref="H34:V34"/>
  </mergeCells>
  <printOptions horizontalCentered="1"/>
  <pageMargins left="0.19685039370078741" right="0.19685039370078741" top="0.35433070866141736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opLeftCell="A76" workbookViewId="0">
      <selection activeCell="D44" sqref="D44:D47"/>
    </sheetView>
  </sheetViews>
  <sheetFormatPr baseColWidth="10" defaultRowHeight="12.75" x14ac:dyDescent="0.2"/>
  <cols>
    <col min="1" max="1" width="23.7109375" customWidth="1"/>
    <col min="3" max="3" width="40.28515625" customWidth="1"/>
    <col min="4" max="4" width="19.28515625" style="264" bestFit="1" customWidth="1"/>
    <col min="5" max="5" width="19.140625" style="264" customWidth="1"/>
  </cols>
  <sheetData>
    <row r="1" spans="1:5" ht="15" x14ac:dyDescent="0.25">
      <c r="A1" s="257"/>
      <c r="B1" s="257"/>
      <c r="C1" s="257"/>
      <c r="D1" s="256"/>
      <c r="E1" s="256"/>
    </row>
    <row r="2" spans="1:5" ht="15" customHeight="1" x14ac:dyDescent="0.25">
      <c r="A2" s="443" t="s">
        <v>1055</v>
      </c>
      <c r="B2" s="443"/>
      <c r="C2" s="443"/>
      <c r="D2" s="443"/>
      <c r="E2" s="443"/>
    </row>
    <row r="3" spans="1:5" ht="18" x14ac:dyDescent="0.25">
      <c r="A3" s="265" t="s">
        <v>933</v>
      </c>
      <c r="B3" s="439" t="s">
        <v>1051</v>
      </c>
      <c r="C3" s="440"/>
      <c r="D3" s="259" t="s">
        <v>1052</v>
      </c>
      <c r="E3" s="259" t="s">
        <v>23</v>
      </c>
    </row>
    <row r="4" spans="1:5" ht="18" x14ac:dyDescent="0.25">
      <c r="A4" s="260" t="s">
        <v>934</v>
      </c>
      <c r="B4" s="260" t="s">
        <v>935</v>
      </c>
      <c r="C4" s="261"/>
      <c r="D4" s="277">
        <v>6576709</v>
      </c>
      <c r="E4" s="277">
        <v>6194757</v>
      </c>
    </row>
    <row r="5" spans="1:5" ht="18" x14ac:dyDescent="0.25">
      <c r="A5" s="260" t="s">
        <v>936</v>
      </c>
      <c r="B5" s="260" t="s">
        <v>937</v>
      </c>
      <c r="C5" s="261"/>
      <c r="D5" s="277">
        <v>1431125</v>
      </c>
      <c r="E5" s="277">
        <v>1276240</v>
      </c>
    </row>
    <row r="6" spans="1:5" ht="18" x14ac:dyDescent="0.25">
      <c r="A6" s="260" t="s">
        <v>938</v>
      </c>
      <c r="B6" s="260" t="s">
        <v>937</v>
      </c>
      <c r="C6" s="261"/>
      <c r="D6" s="277">
        <v>3436036</v>
      </c>
      <c r="E6" s="277">
        <v>3197430</v>
      </c>
    </row>
    <row r="7" spans="1:5" ht="18" x14ac:dyDescent="0.25">
      <c r="A7" s="260" t="s">
        <v>939</v>
      </c>
      <c r="B7" s="260" t="s">
        <v>940</v>
      </c>
      <c r="C7" s="261"/>
      <c r="D7" s="277">
        <v>3303593</v>
      </c>
      <c r="E7" s="277">
        <v>3177350</v>
      </c>
    </row>
    <row r="8" spans="1:5" ht="18" x14ac:dyDescent="0.25">
      <c r="A8" s="260" t="s">
        <v>941</v>
      </c>
      <c r="B8" s="260" t="s">
        <v>942</v>
      </c>
      <c r="C8" s="261"/>
      <c r="D8" s="277">
        <v>13437497</v>
      </c>
      <c r="E8" s="280">
        <v>12680300</v>
      </c>
    </row>
    <row r="9" spans="1:5" ht="18" x14ac:dyDescent="0.25">
      <c r="A9" s="260" t="s">
        <v>943</v>
      </c>
      <c r="B9" s="260" t="s">
        <v>944</v>
      </c>
      <c r="C9" s="261"/>
      <c r="D9" s="277">
        <v>1057703</v>
      </c>
      <c r="E9" s="280">
        <v>995045</v>
      </c>
    </row>
    <row r="10" spans="1:5" ht="18" x14ac:dyDescent="0.25">
      <c r="A10" s="260" t="s">
        <v>945</v>
      </c>
      <c r="B10" s="260" t="s">
        <v>946</v>
      </c>
      <c r="C10" s="261"/>
      <c r="D10" s="277">
        <v>1058397</v>
      </c>
      <c r="E10" s="280">
        <v>1010029</v>
      </c>
    </row>
    <row r="11" spans="1:5" ht="18" x14ac:dyDescent="0.25">
      <c r="A11" s="260" t="s">
        <v>947</v>
      </c>
      <c r="B11" s="260" t="s">
        <v>948</v>
      </c>
      <c r="C11" s="261"/>
      <c r="D11" s="277">
        <v>1576810</v>
      </c>
      <c r="E11" s="280">
        <v>1508769</v>
      </c>
    </row>
    <row r="12" spans="1:5" ht="18" x14ac:dyDescent="0.25">
      <c r="A12" s="260" t="s">
        <v>949</v>
      </c>
      <c r="B12" s="260" t="s">
        <v>950</v>
      </c>
      <c r="C12" s="261"/>
      <c r="D12" s="277">
        <v>776702</v>
      </c>
      <c r="E12" s="280">
        <v>732238</v>
      </c>
    </row>
    <row r="13" spans="1:5" ht="18" x14ac:dyDescent="0.25">
      <c r="A13" s="260" t="s">
        <v>951</v>
      </c>
      <c r="B13" s="260" t="s">
        <v>952</v>
      </c>
      <c r="C13" s="261"/>
      <c r="D13" s="277">
        <v>2855942</v>
      </c>
      <c r="E13" s="280">
        <v>2764489</v>
      </c>
    </row>
    <row r="14" spans="1:5" ht="18" x14ac:dyDescent="0.25">
      <c r="A14" s="260" t="s">
        <v>953</v>
      </c>
      <c r="B14" s="260" t="s">
        <v>954</v>
      </c>
      <c r="C14" s="261"/>
      <c r="D14" s="277">
        <v>357808</v>
      </c>
      <c r="E14" s="280">
        <v>341262</v>
      </c>
    </row>
    <row r="15" spans="1:5" ht="18" x14ac:dyDescent="0.25">
      <c r="A15" s="260" t="s">
        <v>955</v>
      </c>
      <c r="B15" s="260" t="s">
        <v>956</v>
      </c>
      <c r="C15" s="261"/>
      <c r="D15" s="272">
        <v>2986311</v>
      </c>
      <c r="E15" s="277">
        <v>2583691</v>
      </c>
    </row>
    <row r="16" spans="1:5" ht="18" x14ac:dyDescent="0.25">
      <c r="A16" s="260" t="s">
        <v>957</v>
      </c>
      <c r="B16" s="260" t="s">
        <v>958</v>
      </c>
      <c r="C16" s="261"/>
      <c r="D16" s="277">
        <v>1653438</v>
      </c>
      <c r="E16" s="277">
        <v>1605542</v>
      </c>
    </row>
    <row r="17" spans="1:5" ht="18" x14ac:dyDescent="0.25">
      <c r="A17" s="260" t="s">
        <v>959</v>
      </c>
      <c r="B17" s="260" t="s">
        <v>960</v>
      </c>
      <c r="C17" s="261"/>
      <c r="D17" s="277">
        <v>1345439</v>
      </c>
      <c r="E17" s="277">
        <v>1298520</v>
      </c>
    </row>
    <row r="18" spans="1:5" ht="18" x14ac:dyDescent="0.25">
      <c r="A18" s="260" t="s">
        <v>961</v>
      </c>
      <c r="B18" s="260" t="s">
        <v>551</v>
      </c>
      <c r="C18" s="261"/>
      <c r="D18" s="277">
        <v>685305</v>
      </c>
      <c r="E18" s="277">
        <v>655440</v>
      </c>
    </row>
    <row r="19" spans="1:5" ht="18" x14ac:dyDescent="0.25">
      <c r="A19" s="260" t="s">
        <v>962</v>
      </c>
      <c r="B19" s="260" t="s">
        <v>557</v>
      </c>
      <c r="C19" s="261"/>
      <c r="D19" s="277">
        <v>890051</v>
      </c>
      <c r="E19" s="277">
        <v>868236</v>
      </c>
    </row>
    <row r="20" spans="1:5" ht="18" x14ac:dyDescent="0.25">
      <c r="A20" s="260" t="s">
        <v>963</v>
      </c>
      <c r="B20" s="260" t="s">
        <v>565</v>
      </c>
      <c r="C20" s="261"/>
      <c r="D20" s="277">
        <v>1266454</v>
      </c>
      <c r="E20" s="277">
        <v>1221425</v>
      </c>
    </row>
    <row r="21" spans="1:5" ht="18" x14ac:dyDescent="0.25">
      <c r="A21" s="260" t="s">
        <v>964</v>
      </c>
      <c r="B21" s="260" t="s">
        <v>965</v>
      </c>
      <c r="C21" s="261"/>
      <c r="D21" s="277">
        <v>1805401</v>
      </c>
      <c r="E21" s="277">
        <v>1734089</v>
      </c>
    </row>
    <row r="22" spans="1:5" ht="18" x14ac:dyDescent="0.25">
      <c r="A22" s="260" t="s">
        <v>966</v>
      </c>
      <c r="B22" s="260" t="s">
        <v>967</v>
      </c>
      <c r="C22" s="261"/>
      <c r="D22" s="272">
        <v>2494573</v>
      </c>
      <c r="E22" s="277">
        <v>2398999</v>
      </c>
    </row>
    <row r="23" spans="1:5" ht="18" x14ac:dyDescent="0.25">
      <c r="A23" s="260" t="s">
        <v>968</v>
      </c>
      <c r="B23" s="260" t="s">
        <v>969</v>
      </c>
      <c r="C23" s="261"/>
      <c r="D23" s="277">
        <v>25126590</v>
      </c>
      <c r="E23" s="277">
        <v>24296050</v>
      </c>
    </row>
    <row r="24" spans="1:5" ht="18" x14ac:dyDescent="0.25">
      <c r="A24" s="260" t="s">
        <v>970</v>
      </c>
      <c r="B24" s="260" t="s">
        <v>971</v>
      </c>
      <c r="C24" s="261"/>
      <c r="D24" s="277">
        <v>11683879</v>
      </c>
      <c r="E24" s="277">
        <v>10460066</v>
      </c>
    </row>
    <row r="25" spans="1:5" ht="18" x14ac:dyDescent="0.25">
      <c r="A25" s="260" t="s">
        <v>972</v>
      </c>
      <c r="B25" s="260" t="s">
        <v>482</v>
      </c>
      <c r="C25" s="261"/>
      <c r="D25" s="278">
        <v>46742837</v>
      </c>
      <c r="E25" s="279">
        <v>45831158</v>
      </c>
    </row>
    <row r="26" spans="1:5" ht="18" x14ac:dyDescent="0.25">
      <c r="A26" s="260" t="s">
        <v>973</v>
      </c>
      <c r="B26" s="260" t="s">
        <v>512</v>
      </c>
      <c r="C26" s="261"/>
      <c r="D26" s="277">
        <v>7052393</v>
      </c>
      <c r="E26" s="277">
        <v>6604998</v>
      </c>
    </row>
    <row r="27" spans="1:5" ht="18" x14ac:dyDescent="0.25">
      <c r="A27" s="260" t="s">
        <v>974</v>
      </c>
      <c r="B27" s="260" t="s">
        <v>975</v>
      </c>
      <c r="C27" s="261"/>
      <c r="D27" s="277">
        <v>744515</v>
      </c>
      <c r="E27" s="280">
        <v>708862</v>
      </c>
    </row>
    <row r="28" spans="1:5" ht="18" x14ac:dyDescent="0.25">
      <c r="A28" s="260" t="s">
        <v>976</v>
      </c>
      <c r="B28" s="260" t="s">
        <v>975</v>
      </c>
      <c r="C28" s="261"/>
      <c r="D28" s="277">
        <v>509376</v>
      </c>
      <c r="E28" s="280">
        <v>451990</v>
      </c>
    </row>
    <row r="29" spans="1:5" ht="18" x14ac:dyDescent="0.25">
      <c r="A29" s="260" t="s">
        <v>977</v>
      </c>
      <c r="B29" s="260" t="s">
        <v>975</v>
      </c>
      <c r="C29" s="261"/>
      <c r="D29" s="277">
        <v>666648</v>
      </c>
      <c r="E29" s="280">
        <v>611692</v>
      </c>
    </row>
    <row r="30" spans="1:5" ht="18" x14ac:dyDescent="0.25">
      <c r="A30" s="260" t="s">
        <v>978</v>
      </c>
      <c r="B30" s="260" t="s">
        <v>975</v>
      </c>
      <c r="C30" s="261"/>
      <c r="D30" s="277">
        <v>2015396</v>
      </c>
      <c r="E30" s="280">
        <v>1957927</v>
      </c>
    </row>
    <row r="31" spans="1:5" ht="18" x14ac:dyDescent="0.25">
      <c r="A31" s="260" t="s">
        <v>979</v>
      </c>
      <c r="B31" s="260" t="s">
        <v>975</v>
      </c>
      <c r="C31" s="261"/>
      <c r="D31" s="277">
        <v>6679473</v>
      </c>
      <c r="E31" s="280">
        <v>6540806</v>
      </c>
    </row>
    <row r="32" spans="1:5" ht="18" x14ac:dyDescent="0.25">
      <c r="A32" s="260" t="s">
        <v>980</v>
      </c>
      <c r="B32" s="260" t="s">
        <v>975</v>
      </c>
      <c r="C32" s="261"/>
      <c r="D32" s="277">
        <v>3086870</v>
      </c>
      <c r="E32" s="280">
        <v>2993202</v>
      </c>
    </row>
    <row r="33" spans="1:5" ht="18" x14ac:dyDescent="0.25">
      <c r="A33" s="260" t="s">
        <v>981</v>
      </c>
      <c r="B33" s="260" t="s">
        <v>975</v>
      </c>
      <c r="C33" s="261"/>
      <c r="D33" s="277">
        <v>1435538</v>
      </c>
      <c r="E33" s="280">
        <v>1344897</v>
      </c>
    </row>
    <row r="34" spans="1:5" ht="18" x14ac:dyDescent="0.25">
      <c r="A34" s="260" t="s">
        <v>982</v>
      </c>
      <c r="B34" s="260" t="s">
        <v>983</v>
      </c>
      <c r="C34" s="261"/>
      <c r="D34" s="277">
        <v>4406980</v>
      </c>
      <c r="E34" s="277">
        <v>4232844</v>
      </c>
    </row>
    <row r="35" spans="1:5" ht="18" x14ac:dyDescent="0.25">
      <c r="A35" s="260" t="s">
        <v>984</v>
      </c>
      <c r="B35" s="260" t="s">
        <v>863</v>
      </c>
      <c r="C35" s="261"/>
      <c r="D35" s="277">
        <v>55952888</v>
      </c>
      <c r="E35" s="277">
        <v>54385035</v>
      </c>
    </row>
    <row r="36" spans="1:5" ht="18" x14ac:dyDescent="0.25">
      <c r="A36" s="260" t="s">
        <v>985</v>
      </c>
      <c r="B36" s="260" t="s">
        <v>872</v>
      </c>
      <c r="C36" s="261"/>
      <c r="D36" s="277">
        <v>1856646</v>
      </c>
      <c r="E36" s="277">
        <v>1822623</v>
      </c>
    </row>
    <row r="37" spans="1:5" ht="18" x14ac:dyDescent="0.25">
      <c r="A37" s="260" t="s">
        <v>986</v>
      </c>
      <c r="B37" s="260" t="s">
        <v>879</v>
      </c>
      <c r="C37" s="261"/>
      <c r="D37" s="277">
        <v>14833671</v>
      </c>
      <c r="E37" s="277">
        <v>14518321</v>
      </c>
    </row>
    <row r="38" spans="1:5" ht="18" x14ac:dyDescent="0.25">
      <c r="A38" s="260" t="s">
        <v>987</v>
      </c>
      <c r="B38" s="260" t="s">
        <v>988</v>
      </c>
      <c r="C38" s="261"/>
      <c r="D38" s="277">
        <v>8076382</v>
      </c>
      <c r="E38" s="280">
        <v>7711164</v>
      </c>
    </row>
    <row r="39" spans="1:5" ht="18" x14ac:dyDescent="0.25">
      <c r="A39" s="260" t="s">
        <v>989</v>
      </c>
      <c r="B39" s="260" t="s">
        <v>990</v>
      </c>
      <c r="C39" s="261"/>
      <c r="D39" s="277">
        <v>786259</v>
      </c>
      <c r="E39" s="280">
        <v>740428</v>
      </c>
    </row>
    <row r="40" spans="1:5" ht="18" x14ac:dyDescent="0.25">
      <c r="A40" s="260" t="s">
        <v>991</v>
      </c>
      <c r="B40" s="260" t="s">
        <v>992</v>
      </c>
      <c r="C40" s="261"/>
      <c r="D40" s="277">
        <v>484154</v>
      </c>
      <c r="E40" s="280">
        <v>462413</v>
      </c>
    </row>
    <row r="41" spans="1:5" ht="18" x14ac:dyDescent="0.25">
      <c r="A41" s="260" t="s">
        <v>993</v>
      </c>
      <c r="B41" s="260" t="s">
        <v>971</v>
      </c>
      <c r="C41" s="261"/>
      <c r="D41" s="277">
        <v>3512669</v>
      </c>
      <c r="E41" s="277">
        <v>3363184</v>
      </c>
    </row>
    <row r="42" spans="1:5" ht="18" x14ac:dyDescent="0.25">
      <c r="A42" s="260" t="s">
        <v>994</v>
      </c>
      <c r="B42" s="260" t="s">
        <v>995</v>
      </c>
      <c r="C42" s="261"/>
      <c r="D42" s="277">
        <v>3919870</v>
      </c>
      <c r="E42" s="277">
        <v>3402736</v>
      </c>
    </row>
    <row r="43" spans="1:5" ht="18" x14ac:dyDescent="0.25">
      <c r="A43" s="260" t="s">
        <v>996</v>
      </c>
      <c r="B43" s="260" t="s">
        <v>997</v>
      </c>
      <c r="C43" s="261"/>
      <c r="D43" s="277">
        <v>591511</v>
      </c>
      <c r="E43" s="277">
        <v>572996</v>
      </c>
    </row>
    <row r="44" spans="1:5" ht="18" x14ac:dyDescent="0.25">
      <c r="A44" s="260" t="s">
        <v>998</v>
      </c>
      <c r="B44" s="260" t="s">
        <v>999</v>
      </c>
      <c r="C44" s="261"/>
      <c r="D44" s="277">
        <v>1610640</v>
      </c>
      <c r="E44" s="277">
        <v>1500424</v>
      </c>
    </row>
    <row r="45" spans="1:5" ht="18" x14ac:dyDescent="0.25">
      <c r="A45" s="260" t="s">
        <v>1000</v>
      </c>
      <c r="B45" s="260" t="s">
        <v>1001</v>
      </c>
      <c r="C45" s="261"/>
      <c r="D45" s="277">
        <v>49209937</v>
      </c>
      <c r="E45" s="277">
        <v>47020245</v>
      </c>
    </row>
    <row r="46" spans="1:5" ht="18" x14ac:dyDescent="0.25">
      <c r="A46" s="260" t="s">
        <v>1002</v>
      </c>
      <c r="B46" s="260" t="s">
        <v>1003</v>
      </c>
      <c r="C46" s="261"/>
      <c r="D46" s="277">
        <v>1987935</v>
      </c>
      <c r="E46" s="277">
        <v>1867151</v>
      </c>
    </row>
    <row r="47" spans="1:5" ht="18" x14ac:dyDescent="0.25">
      <c r="A47" s="260" t="s">
        <v>1004</v>
      </c>
      <c r="B47" s="260" t="s">
        <v>927</v>
      </c>
      <c r="C47" s="261"/>
      <c r="D47" s="277">
        <v>1225010</v>
      </c>
      <c r="E47" s="277">
        <v>1084182</v>
      </c>
    </row>
    <row r="48" spans="1:5" ht="18" x14ac:dyDescent="0.25">
      <c r="A48" s="260" t="s">
        <v>1005</v>
      </c>
      <c r="B48" s="260" t="s">
        <v>1006</v>
      </c>
      <c r="C48" s="261"/>
      <c r="D48" s="277">
        <v>1721395</v>
      </c>
      <c r="E48" s="277">
        <v>1643299</v>
      </c>
    </row>
    <row r="49" spans="1:5" ht="18" x14ac:dyDescent="0.25">
      <c r="A49" s="260" t="s">
        <v>1007</v>
      </c>
      <c r="B49" s="260" t="s">
        <v>1008</v>
      </c>
      <c r="C49" s="261"/>
      <c r="D49" s="277">
        <v>3639063</v>
      </c>
      <c r="E49" s="277">
        <v>3439968</v>
      </c>
    </row>
    <row r="50" spans="1:5" ht="18" x14ac:dyDescent="0.25">
      <c r="A50" s="260" t="s">
        <v>1009</v>
      </c>
      <c r="B50" s="260" t="s">
        <v>1010</v>
      </c>
      <c r="C50" s="261"/>
      <c r="D50" s="277">
        <v>2774774</v>
      </c>
      <c r="E50" s="277">
        <v>2671491</v>
      </c>
    </row>
    <row r="51" spans="1:5" ht="18" x14ac:dyDescent="0.25">
      <c r="A51" s="260" t="s">
        <v>1011</v>
      </c>
      <c r="B51" s="260" t="s">
        <v>1012</v>
      </c>
      <c r="C51" s="261"/>
      <c r="D51" s="277">
        <v>133432069.56999999</v>
      </c>
      <c r="E51" s="277">
        <v>122197774.76000001</v>
      </c>
    </row>
    <row r="52" spans="1:5" ht="18" x14ac:dyDescent="0.25">
      <c r="A52" s="260" t="s">
        <v>1013</v>
      </c>
      <c r="B52" s="260" t="s">
        <v>737</v>
      </c>
      <c r="C52" s="261"/>
      <c r="D52" s="277">
        <v>626620</v>
      </c>
      <c r="E52" s="277">
        <v>583557</v>
      </c>
    </row>
    <row r="53" spans="1:5" ht="18" x14ac:dyDescent="0.25">
      <c r="A53" s="260" t="s">
        <v>1014</v>
      </c>
      <c r="B53" s="260" t="s">
        <v>1015</v>
      </c>
      <c r="C53" s="261"/>
      <c r="D53" s="277">
        <v>3101974</v>
      </c>
      <c r="E53" s="277">
        <v>2831634</v>
      </c>
    </row>
    <row r="54" spans="1:5" ht="18" x14ac:dyDescent="0.25">
      <c r="A54" s="260" t="s">
        <v>1016</v>
      </c>
      <c r="B54" s="260" t="s">
        <v>583</v>
      </c>
      <c r="C54" s="261"/>
      <c r="D54" s="277">
        <v>22307903</v>
      </c>
      <c r="E54" s="277">
        <v>21633239</v>
      </c>
    </row>
    <row r="55" spans="1:5" ht="18" x14ac:dyDescent="0.25">
      <c r="A55" s="260" t="s">
        <v>1017</v>
      </c>
      <c r="B55" s="260" t="s">
        <v>595</v>
      </c>
      <c r="C55" s="261"/>
      <c r="D55" s="277">
        <v>22869598</v>
      </c>
      <c r="E55" s="277">
        <v>21903503</v>
      </c>
    </row>
    <row r="56" spans="1:5" ht="18" x14ac:dyDescent="0.25">
      <c r="A56" s="260" t="s">
        <v>1018</v>
      </c>
      <c r="B56" s="260" t="s">
        <v>608</v>
      </c>
      <c r="C56" s="261"/>
      <c r="D56" s="277">
        <v>1677913</v>
      </c>
      <c r="E56" s="277">
        <v>1544538</v>
      </c>
    </row>
    <row r="57" spans="1:5" ht="18" x14ac:dyDescent="0.25">
      <c r="A57" s="260" t="s">
        <v>1019</v>
      </c>
      <c r="B57" s="260" t="s">
        <v>614</v>
      </c>
      <c r="C57" s="261"/>
      <c r="D57" s="277">
        <v>3235522</v>
      </c>
      <c r="E57" s="277">
        <v>3055292</v>
      </c>
    </row>
    <row r="58" spans="1:5" ht="18" x14ac:dyDescent="0.25">
      <c r="A58" s="260" t="s">
        <v>1020</v>
      </c>
      <c r="B58" s="260" t="s">
        <v>1021</v>
      </c>
      <c r="C58" s="261"/>
      <c r="D58" s="277">
        <v>9336360</v>
      </c>
      <c r="E58" s="277">
        <v>9005271</v>
      </c>
    </row>
    <row r="59" spans="1:5" ht="18" x14ac:dyDescent="0.25">
      <c r="A59" s="260" t="s">
        <v>1022</v>
      </c>
      <c r="B59" s="260" t="s">
        <v>633</v>
      </c>
      <c r="C59" s="261"/>
      <c r="D59" s="277">
        <v>6260253</v>
      </c>
      <c r="E59" s="277">
        <v>5896099</v>
      </c>
    </row>
    <row r="60" spans="1:5" ht="18" x14ac:dyDescent="0.25">
      <c r="A60" s="260" t="s">
        <v>1023</v>
      </c>
      <c r="B60" s="260" t="s">
        <v>644</v>
      </c>
      <c r="C60" s="261"/>
      <c r="D60" s="277">
        <v>1933433</v>
      </c>
      <c r="E60" s="277">
        <v>1875193</v>
      </c>
    </row>
    <row r="61" spans="1:5" ht="18" x14ac:dyDescent="0.25">
      <c r="A61" s="260" t="s">
        <v>1024</v>
      </c>
      <c r="B61" s="260" t="s">
        <v>1025</v>
      </c>
      <c r="C61" s="261"/>
      <c r="D61" s="277">
        <v>1308309</v>
      </c>
      <c r="E61" s="277">
        <v>1224478</v>
      </c>
    </row>
    <row r="62" spans="1:5" ht="18" x14ac:dyDescent="0.25">
      <c r="A62" s="260" t="s">
        <v>1026</v>
      </c>
      <c r="B62" s="260" t="s">
        <v>1027</v>
      </c>
      <c r="C62" s="261"/>
      <c r="D62" s="277">
        <v>7510108</v>
      </c>
      <c r="E62" s="280">
        <v>7264695</v>
      </c>
    </row>
    <row r="63" spans="1:5" ht="18" x14ac:dyDescent="0.25">
      <c r="A63" s="260" t="s">
        <v>1028</v>
      </c>
      <c r="B63" s="260" t="s">
        <v>1029</v>
      </c>
      <c r="C63" s="261"/>
      <c r="D63" s="277">
        <v>4087281</v>
      </c>
      <c r="E63" s="280">
        <v>3915135</v>
      </c>
    </row>
    <row r="64" spans="1:5" ht="18" x14ac:dyDescent="0.25">
      <c r="A64" s="260" t="s">
        <v>1030</v>
      </c>
      <c r="B64" s="260" t="s">
        <v>1031</v>
      </c>
      <c r="C64" s="261"/>
      <c r="D64" s="277">
        <v>2978365</v>
      </c>
      <c r="E64" s="280">
        <v>2858788</v>
      </c>
    </row>
    <row r="65" spans="1:5" ht="18" x14ac:dyDescent="0.25">
      <c r="A65" s="260" t="s">
        <v>1032</v>
      </c>
      <c r="B65" s="260" t="s">
        <v>1033</v>
      </c>
      <c r="C65" s="261"/>
      <c r="D65" s="277">
        <v>354091</v>
      </c>
      <c r="E65" s="280">
        <v>291622</v>
      </c>
    </row>
    <row r="66" spans="1:5" ht="18" x14ac:dyDescent="0.25">
      <c r="A66" s="268" t="s">
        <v>1053</v>
      </c>
      <c r="B66" s="441" t="s">
        <v>1054</v>
      </c>
      <c r="C66" s="442"/>
      <c r="D66" s="277">
        <v>265791</v>
      </c>
      <c r="E66" s="277">
        <v>215142</v>
      </c>
    </row>
    <row r="67" spans="1:5" ht="18" x14ac:dyDescent="0.25">
      <c r="A67" s="260" t="s">
        <v>1034</v>
      </c>
      <c r="B67" s="260" t="s">
        <v>1035</v>
      </c>
      <c r="C67" s="261"/>
      <c r="D67" s="277">
        <v>29521294</v>
      </c>
      <c r="E67" s="277">
        <v>27892523</v>
      </c>
    </row>
    <row r="68" spans="1:5" ht="18" x14ac:dyDescent="0.25">
      <c r="A68" s="260" t="s">
        <v>1036</v>
      </c>
      <c r="B68" s="260" t="s">
        <v>1037</v>
      </c>
      <c r="C68" s="261"/>
      <c r="D68" s="277">
        <v>329613</v>
      </c>
      <c r="E68" s="277">
        <v>287585</v>
      </c>
    </row>
    <row r="69" spans="1:5" ht="18" x14ac:dyDescent="0.25">
      <c r="A69" s="260" t="s">
        <v>1038</v>
      </c>
      <c r="B69" s="260" t="s">
        <v>1039</v>
      </c>
      <c r="C69" s="261"/>
      <c r="D69" s="277">
        <v>2762494</v>
      </c>
      <c r="E69" s="281">
        <v>2102435</v>
      </c>
    </row>
    <row r="70" spans="1:5" ht="18" x14ac:dyDescent="0.25">
      <c r="A70" s="260" t="s">
        <v>1040</v>
      </c>
      <c r="B70" s="260" t="s">
        <v>1041</v>
      </c>
      <c r="C70" s="261"/>
      <c r="D70" s="277">
        <v>142155</v>
      </c>
      <c r="E70" s="281">
        <v>111572</v>
      </c>
    </row>
    <row r="71" spans="1:5" ht="18" x14ac:dyDescent="0.25">
      <c r="A71" s="260" t="s">
        <v>1042</v>
      </c>
      <c r="B71" s="260" t="s">
        <v>1043</v>
      </c>
      <c r="C71" s="261"/>
      <c r="D71" s="277">
        <v>235307</v>
      </c>
      <c r="E71" s="281">
        <v>217522</v>
      </c>
    </row>
    <row r="72" spans="1:5" ht="18" x14ac:dyDescent="0.25">
      <c r="A72" s="260" t="s">
        <v>1044</v>
      </c>
      <c r="B72" s="260" t="s">
        <v>838</v>
      </c>
      <c r="C72" s="261"/>
      <c r="D72" s="277">
        <v>251158</v>
      </c>
      <c r="E72" s="281">
        <v>222201</v>
      </c>
    </row>
    <row r="73" spans="1:5" ht="18" x14ac:dyDescent="0.25">
      <c r="A73" s="260" t="s">
        <v>1045</v>
      </c>
      <c r="B73" s="260" t="s">
        <v>1046</v>
      </c>
      <c r="C73" s="261"/>
      <c r="D73" s="277">
        <v>620255</v>
      </c>
      <c r="E73" s="281">
        <v>571681</v>
      </c>
    </row>
    <row r="74" spans="1:5" ht="18" x14ac:dyDescent="0.25">
      <c r="A74" s="260" t="s">
        <v>1047</v>
      </c>
      <c r="B74" s="260" t="s">
        <v>1048</v>
      </c>
      <c r="C74" s="261"/>
      <c r="D74" s="277">
        <v>596735</v>
      </c>
      <c r="E74" s="281">
        <v>513453</v>
      </c>
    </row>
    <row r="75" spans="1:5" ht="18" x14ac:dyDescent="0.25">
      <c r="A75" s="260" t="s">
        <v>1049</v>
      </c>
      <c r="B75" s="444" t="s">
        <v>482</v>
      </c>
      <c r="C75" s="445"/>
      <c r="D75" s="262"/>
      <c r="E75" s="263" t="s">
        <v>1050</v>
      </c>
    </row>
    <row r="76" spans="1:5" ht="18" x14ac:dyDescent="0.25">
      <c r="D76" s="266">
        <f>SUM(D4:D75)</f>
        <v>567073194.56999993</v>
      </c>
      <c r="E76" s="266">
        <f>SUM(E4:E75)</f>
        <v>536698935.75999999</v>
      </c>
    </row>
  </sheetData>
  <sheetProtection sheet="1" objects="1" scenarios="1"/>
  <mergeCells count="4">
    <mergeCell ref="B3:C3"/>
    <mergeCell ref="B66:C66"/>
    <mergeCell ref="A2:E2"/>
    <mergeCell ref="B75:C75"/>
  </mergeCells>
  <pageMargins left="0.11811023622047245" right="0.11811023622047245" top="0.74803149606299213" bottom="0.74803149606299213" header="0.31496062992125984" footer="0.31496062992125984"/>
  <pageSetup scale="85" orientation="portrait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topLeftCell="A5" workbookViewId="0">
      <selection activeCell="B18" sqref="B18:C18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40.7109375" style="36" customWidth="1"/>
    <col min="4" max="5" width="11.42578125" style="36"/>
    <col min="6" max="6" width="13" style="36" customWidth="1"/>
    <col min="7" max="7" width="12.42578125" style="36" bestFit="1" customWidth="1"/>
    <col min="8" max="8" width="10.5703125" style="36" hidden="1" customWidth="1"/>
    <col min="9" max="9" width="10" style="36" hidden="1" customWidth="1"/>
    <col min="10" max="10" width="10.42578125" style="36" hidden="1" customWidth="1"/>
    <col min="11" max="13" width="8.85546875" style="36" hidden="1" customWidth="1"/>
    <col min="14" max="15" width="11.5703125" style="36" customWidth="1"/>
    <col min="16" max="16" width="10.7109375" style="36" hidden="1" customWidth="1"/>
    <col min="17" max="17" width="8.85546875" style="36" hidden="1" customWidth="1"/>
    <col min="18" max="18" width="10.7109375" style="6" customWidth="1"/>
    <col min="19" max="20" width="8.85546875" style="6" customWidth="1"/>
    <col min="21" max="21" width="18.5703125" style="6" customWidth="1"/>
    <col min="22" max="24" width="8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t="12" hidden="1" customHeight="1" x14ac:dyDescent="0.2">
      <c r="A3" s="309" t="s">
        <v>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t="12" hidden="1" customHeight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ht="12" customHeight="1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t="12" hidden="1" customHeight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</row>
    <row r="7" spans="1:24" ht="12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"/>
      <c r="S7" s="1"/>
      <c r="T7" s="1"/>
      <c r="U7" s="1"/>
    </row>
    <row r="8" spans="1:24" x14ac:dyDescent="0.2">
      <c r="A8" s="30" t="s">
        <v>36</v>
      </c>
      <c r="B8" s="30"/>
      <c r="C8" s="30" t="s">
        <v>171</v>
      </c>
      <c r="D8" s="1"/>
      <c r="E8" s="1"/>
      <c r="F8" s="1"/>
      <c r="G8" s="1"/>
      <c r="H8" s="1"/>
      <c r="I8" s="1"/>
      <c r="J8" s="1"/>
      <c r="K8" s="1"/>
      <c r="L8" s="6"/>
      <c r="M8" s="6"/>
      <c r="N8" s="6"/>
      <c r="O8" s="6"/>
      <c r="P8" s="6"/>
      <c r="Q8" s="6"/>
      <c r="R8" s="1"/>
      <c r="S8" s="1"/>
      <c r="T8" s="1"/>
      <c r="U8" s="1"/>
    </row>
    <row r="9" spans="1:24" x14ac:dyDescent="0.2">
      <c r="A9" s="30" t="s">
        <v>0</v>
      </c>
      <c r="B9" s="45"/>
      <c r="C9" s="30" t="s">
        <v>120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  <c r="R9" s="1"/>
      <c r="S9" s="1"/>
      <c r="T9" s="1"/>
      <c r="U9" s="1"/>
    </row>
    <row r="10" spans="1:24" x14ac:dyDescent="0.2">
      <c r="A10" s="30" t="s">
        <v>63</v>
      </c>
      <c r="B10" s="45"/>
      <c r="C10" s="30" t="s">
        <v>172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  <c r="R10" s="1"/>
      <c r="S10" s="1" t="s">
        <v>173</v>
      </c>
      <c r="T10" s="1"/>
      <c r="U10" s="1"/>
    </row>
    <row r="11" spans="1:24" x14ac:dyDescent="0.2">
      <c r="A11" s="30" t="s">
        <v>6</v>
      </c>
      <c r="B11" s="45"/>
      <c r="C11" s="30" t="s">
        <v>174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  <c r="R11" s="1"/>
      <c r="S11" s="1"/>
      <c r="T11" s="1"/>
      <c r="U11" s="1"/>
    </row>
    <row r="12" spans="1:24" x14ac:dyDescent="0.2">
      <c r="A12" s="26" t="s">
        <v>38</v>
      </c>
      <c r="B12" s="26"/>
      <c r="C12" s="41" t="s">
        <v>175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  <c r="R12" s="1"/>
      <c r="S12" s="1"/>
      <c r="T12" s="1"/>
      <c r="U12" s="23"/>
      <c r="W12" s="318"/>
      <c r="X12" s="318"/>
    </row>
    <row r="13" spans="1:24" x14ac:dyDescent="0.2">
      <c r="A13" s="309" t="s">
        <v>3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</row>
    <row r="14" spans="1:24" ht="18.75" customHeight="1" x14ac:dyDescent="0.2">
      <c r="A14" s="292" t="s">
        <v>176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</row>
    <row r="15" spans="1:24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1"/>
      <c r="S15" s="1"/>
      <c r="T15" s="1"/>
      <c r="U15" s="1"/>
    </row>
    <row r="16" spans="1:24" ht="12.75" customHeight="1" x14ac:dyDescent="0.2">
      <c r="A16" s="290" t="s">
        <v>4</v>
      </c>
      <c r="B16" s="306"/>
      <c r="C16" s="291"/>
      <c r="D16" s="293" t="s">
        <v>7</v>
      </c>
      <c r="E16" s="293" t="s">
        <v>17</v>
      </c>
      <c r="F16" s="301" t="s">
        <v>18</v>
      </c>
      <c r="G16" s="302"/>
      <c r="H16" s="301" t="s">
        <v>19</v>
      </c>
      <c r="I16" s="302"/>
      <c r="J16" s="290" t="s">
        <v>13</v>
      </c>
      <c r="K16" s="291"/>
      <c r="L16" s="290" t="s">
        <v>9</v>
      </c>
      <c r="M16" s="291"/>
      <c r="N16" s="290" t="s">
        <v>12</v>
      </c>
      <c r="O16" s="291"/>
      <c r="P16" s="290" t="s">
        <v>14</v>
      </c>
      <c r="Q16" s="291"/>
      <c r="R16" s="288" t="s">
        <v>27</v>
      </c>
      <c r="S16" s="288"/>
      <c r="T16" s="288"/>
      <c r="U16" s="311" t="s">
        <v>28</v>
      </c>
      <c r="V16" s="301" t="s">
        <v>30</v>
      </c>
      <c r="W16" s="305"/>
      <c r="X16" s="302"/>
    </row>
    <row r="17" spans="1:24" x14ac:dyDescent="0.2">
      <c r="A17" s="2" t="s">
        <v>16</v>
      </c>
      <c r="B17" s="288" t="s">
        <v>5</v>
      </c>
      <c r="C17" s="288"/>
      <c r="D17" s="294"/>
      <c r="E17" s="294"/>
      <c r="F17" s="8" t="s">
        <v>20</v>
      </c>
      <c r="G17" s="8" t="s">
        <v>21</v>
      </c>
      <c r="H17" s="8" t="s">
        <v>22</v>
      </c>
      <c r="I17" s="8" t="s">
        <v>23</v>
      </c>
      <c r="J17" s="3" t="s">
        <v>10</v>
      </c>
      <c r="K17" s="3" t="s">
        <v>11</v>
      </c>
      <c r="L17" s="3" t="s">
        <v>10</v>
      </c>
      <c r="M17" s="3" t="s">
        <v>11</v>
      </c>
      <c r="N17" s="3" t="s">
        <v>10</v>
      </c>
      <c r="O17" s="3" t="s">
        <v>11</v>
      </c>
      <c r="P17" s="3" t="s">
        <v>10</v>
      </c>
      <c r="Q17" s="3" t="s">
        <v>11</v>
      </c>
      <c r="R17" s="3" t="s">
        <v>10</v>
      </c>
      <c r="S17" s="3" t="s">
        <v>11</v>
      </c>
      <c r="T17" s="3" t="s">
        <v>29</v>
      </c>
      <c r="U17" s="311"/>
      <c r="V17" s="8" t="s">
        <v>31</v>
      </c>
      <c r="W17" s="8" t="s">
        <v>32</v>
      </c>
      <c r="X17" s="8" t="s">
        <v>33</v>
      </c>
    </row>
    <row r="18" spans="1:24" ht="57.75" customHeight="1" x14ac:dyDescent="0.2">
      <c r="A18" s="9">
        <v>1</v>
      </c>
      <c r="B18" s="303" t="s">
        <v>177</v>
      </c>
      <c r="C18" s="304"/>
      <c r="D18" s="18" t="s">
        <v>44</v>
      </c>
      <c r="E18" s="18">
        <v>20</v>
      </c>
      <c r="F18" s="47">
        <f t="shared" ref="F18:F26" si="0">$F$28*E18/100</f>
        <v>361080.2</v>
      </c>
      <c r="G18" s="47">
        <f>$G$28*E18/100</f>
        <v>346817.8</v>
      </c>
      <c r="H18" s="14">
        <f>J18+L18+N18+P18</f>
        <v>24</v>
      </c>
      <c r="I18" s="5">
        <f>K18+M18+O18+Q18</f>
        <v>39</v>
      </c>
      <c r="J18" s="9">
        <v>8</v>
      </c>
      <c r="K18" s="38">
        <v>14</v>
      </c>
      <c r="L18" s="9">
        <v>8</v>
      </c>
      <c r="M18" s="5">
        <v>23</v>
      </c>
      <c r="N18" s="9">
        <v>8</v>
      </c>
      <c r="O18" s="5">
        <v>2</v>
      </c>
      <c r="P18" s="9"/>
      <c r="Q18" s="5"/>
      <c r="R18" s="13">
        <f t="shared" ref="R18:S28" si="1">J18+L18+N18+P18</f>
        <v>24</v>
      </c>
      <c r="S18" s="13">
        <f t="shared" si="1"/>
        <v>39</v>
      </c>
      <c r="T18" s="13">
        <f>S18-R18</f>
        <v>15</v>
      </c>
      <c r="U18" s="283" t="s">
        <v>1128</v>
      </c>
      <c r="V18" s="5">
        <f>O18/N18*100</f>
        <v>25</v>
      </c>
      <c r="W18" s="5">
        <f>G18/F18*100</f>
        <v>96.050074194043304</v>
      </c>
      <c r="X18" s="5">
        <f>V18/W18*100</f>
        <v>26.028090253729776</v>
      </c>
    </row>
    <row r="19" spans="1:24" ht="48" customHeight="1" x14ac:dyDescent="0.2">
      <c r="A19" s="9">
        <v>2</v>
      </c>
      <c r="B19" s="303" t="s">
        <v>178</v>
      </c>
      <c r="C19" s="304"/>
      <c r="D19" s="18" t="s">
        <v>44</v>
      </c>
      <c r="E19" s="18">
        <v>10</v>
      </c>
      <c r="F19" s="47">
        <f t="shared" si="0"/>
        <v>180540.1</v>
      </c>
      <c r="G19" s="47">
        <f t="shared" ref="G19:G26" si="2">$G$28*E19/100</f>
        <v>173408.9</v>
      </c>
      <c r="H19" s="14">
        <f t="shared" ref="H19:I26" si="3">J19+L19+N19+P19</f>
        <v>9</v>
      </c>
      <c r="I19" s="5">
        <f t="shared" si="3"/>
        <v>16</v>
      </c>
      <c r="J19" s="9">
        <v>3</v>
      </c>
      <c r="K19" s="38">
        <v>6</v>
      </c>
      <c r="L19" s="9">
        <v>3</v>
      </c>
      <c r="M19" s="5">
        <v>10</v>
      </c>
      <c r="N19" s="9">
        <v>3</v>
      </c>
      <c r="O19" s="5">
        <v>0</v>
      </c>
      <c r="P19" s="9"/>
      <c r="Q19" s="5"/>
      <c r="R19" s="13">
        <f t="shared" si="1"/>
        <v>9</v>
      </c>
      <c r="S19" s="13">
        <f t="shared" si="1"/>
        <v>16</v>
      </c>
      <c r="T19" s="13">
        <f t="shared" ref="T19:T28" si="4">S19-R19</f>
        <v>7</v>
      </c>
      <c r="U19" s="283" t="s">
        <v>1128</v>
      </c>
      <c r="V19" s="5">
        <f t="shared" ref="V19:V28" si="5">O19/N19*100</f>
        <v>0</v>
      </c>
      <c r="W19" s="5">
        <f t="shared" ref="W19:W26" si="6">G19/F19*100</f>
        <v>96.050074194043304</v>
      </c>
      <c r="X19" s="5">
        <f t="shared" ref="X19:X26" si="7">V19/W19*100</f>
        <v>0</v>
      </c>
    </row>
    <row r="20" spans="1:24" ht="66" customHeight="1" x14ac:dyDescent="0.2">
      <c r="A20" s="9">
        <v>3</v>
      </c>
      <c r="B20" s="303" t="s">
        <v>179</v>
      </c>
      <c r="C20" s="304"/>
      <c r="D20" s="18" t="s">
        <v>145</v>
      </c>
      <c r="E20" s="18">
        <v>10</v>
      </c>
      <c r="F20" s="47">
        <f t="shared" si="0"/>
        <v>180540.1</v>
      </c>
      <c r="G20" s="47">
        <f t="shared" si="2"/>
        <v>173408.9</v>
      </c>
      <c r="H20" s="14">
        <f t="shared" si="3"/>
        <v>3</v>
      </c>
      <c r="I20" s="5">
        <f t="shared" si="3"/>
        <v>0</v>
      </c>
      <c r="J20" s="9">
        <v>1</v>
      </c>
      <c r="K20" s="38">
        <v>0</v>
      </c>
      <c r="L20" s="9">
        <v>1</v>
      </c>
      <c r="M20" s="5">
        <v>0</v>
      </c>
      <c r="N20" s="9">
        <v>1</v>
      </c>
      <c r="O20" s="5">
        <v>0</v>
      </c>
      <c r="P20" s="9"/>
      <c r="Q20" s="5"/>
      <c r="R20" s="13">
        <f t="shared" si="1"/>
        <v>3</v>
      </c>
      <c r="S20" s="13">
        <f t="shared" si="1"/>
        <v>0</v>
      </c>
      <c r="T20" s="13">
        <f t="shared" si="4"/>
        <v>-3</v>
      </c>
      <c r="U20" s="283" t="s">
        <v>1128</v>
      </c>
      <c r="V20" s="5">
        <f t="shared" si="5"/>
        <v>0</v>
      </c>
      <c r="W20" s="5">
        <f t="shared" si="6"/>
        <v>96.050074194043304</v>
      </c>
      <c r="X20" s="5">
        <f t="shared" si="7"/>
        <v>0</v>
      </c>
    </row>
    <row r="21" spans="1:24" ht="35.25" customHeight="1" x14ac:dyDescent="0.2">
      <c r="A21" s="9">
        <v>4</v>
      </c>
      <c r="B21" s="303" t="s">
        <v>180</v>
      </c>
      <c r="C21" s="304"/>
      <c r="D21" s="18" t="s">
        <v>181</v>
      </c>
      <c r="E21" s="18">
        <v>10</v>
      </c>
      <c r="F21" s="47">
        <f t="shared" si="0"/>
        <v>180540.1</v>
      </c>
      <c r="G21" s="47">
        <f t="shared" si="2"/>
        <v>173408.9</v>
      </c>
      <c r="H21" s="14">
        <f t="shared" si="3"/>
        <v>9</v>
      </c>
      <c r="I21" s="5">
        <f t="shared" si="3"/>
        <v>27</v>
      </c>
      <c r="J21" s="9">
        <v>3</v>
      </c>
      <c r="K21" s="38">
        <v>15</v>
      </c>
      <c r="L21" s="9">
        <v>3</v>
      </c>
      <c r="M21" s="5">
        <v>12</v>
      </c>
      <c r="N21" s="9">
        <v>3</v>
      </c>
      <c r="O21" s="5">
        <v>0</v>
      </c>
      <c r="P21" s="9"/>
      <c r="Q21" s="5"/>
      <c r="R21" s="13">
        <f t="shared" si="1"/>
        <v>9</v>
      </c>
      <c r="S21" s="13">
        <f t="shared" si="1"/>
        <v>27</v>
      </c>
      <c r="T21" s="13">
        <f t="shared" si="4"/>
        <v>18</v>
      </c>
      <c r="U21" s="283" t="s">
        <v>1128</v>
      </c>
      <c r="V21" s="5">
        <f t="shared" si="5"/>
        <v>0</v>
      </c>
      <c r="W21" s="5">
        <f t="shared" si="6"/>
        <v>96.050074194043304</v>
      </c>
      <c r="X21" s="5">
        <f t="shared" si="7"/>
        <v>0</v>
      </c>
    </row>
    <row r="22" spans="1:24" ht="37.5" customHeight="1" x14ac:dyDescent="0.2">
      <c r="A22" s="9">
        <v>5</v>
      </c>
      <c r="B22" s="303" t="s">
        <v>182</v>
      </c>
      <c r="C22" s="304"/>
      <c r="D22" s="18" t="s">
        <v>183</v>
      </c>
      <c r="E22" s="18">
        <v>10</v>
      </c>
      <c r="F22" s="47">
        <f t="shared" si="0"/>
        <v>180540.1</v>
      </c>
      <c r="G22" s="47">
        <f t="shared" si="2"/>
        <v>173408.9</v>
      </c>
      <c r="H22" s="14">
        <f t="shared" si="3"/>
        <v>3</v>
      </c>
      <c r="I22" s="5">
        <f t="shared" si="3"/>
        <v>4</v>
      </c>
      <c r="J22" s="9">
        <v>1</v>
      </c>
      <c r="K22" s="38">
        <v>4</v>
      </c>
      <c r="L22" s="9">
        <v>1</v>
      </c>
      <c r="M22" s="5">
        <v>0</v>
      </c>
      <c r="N22" s="9">
        <v>1</v>
      </c>
      <c r="O22" s="5">
        <v>0</v>
      </c>
      <c r="P22" s="9"/>
      <c r="Q22" s="5"/>
      <c r="R22" s="13">
        <f t="shared" si="1"/>
        <v>3</v>
      </c>
      <c r="S22" s="13">
        <f t="shared" si="1"/>
        <v>4</v>
      </c>
      <c r="T22" s="13">
        <f t="shared" si="4"/>
        <v>1</v>
      </c>
      <c r="U22" s="283" t="s">
        <v>1128</v>
      </c>
      <c r="V22" s="5">
        <f t="shared" si="5"/>
        <v>0</v>
      </c>
      <c r="W22" s="5">
        <f t="shared" si="6"/>
        <v>96.050074194043304</v>
      </c>
      <c r="X22" s="5">
        <f t="shared" si="7"/>
        <v>0</v>
      </c>
    </row>
    <row r="23" spans="1:24" ht="54.75" customHeight="1" x14ac:dyDescent="0.2">
      <c r="A23" s="9">
        <v>6</v>
      </c>
      <c r="B23" s="303" t="s">
        <v>184</v>
      </c>
      <c r="C23" s="304"/>
      <c r="D23" s="18" t="s">
        <v>44</v>
      </c>
      <c r="E23" s="18">
        <v>10</v>
      </c>
      <c r="F23" s="47">
        <f t="shared" si="0"/>
        <v>180540.1</v>
      </c>
      <c r="G23" s="47">
        <f t="shared" si="2"/>
        <v>173408.9</v>
      </c>
      <c r="H23" s="14">
        <f t="shared" si="3"/>
        <v>15</v>
      </c>
      <c r="I23" s="5">
        <f t="shared" si="3"/>
        <v>70</v>
      </c>
      <c r="J23" s="9">
        <v>5</v>
      </c>
      <c r="K23" s="38">
        <v>20</v>
      </c>
      <c r="L23" s="9">
        <v>5</v>
      </c>
      <c r="M23" s="5">
        <v>20</v>
      </c>
      <c r="N23" s="9">
        <v>5</v>
      </c>
      <c r="O23" s="5">
        <v>30</v>
      </c>
      <c r="P23" s="9"/>
      <c r="Q23" s="5"/>
      <c r="R23" s="13">
        <f t="shared" si="1"/>
        <v>15</v>
      </c>
      <c r="S23" s="13">
        <f t="shared" si="1"/>
        <v>70</v>
      </c>
      <c r="T23" s="13">
        <f t="shared" si="4"/>
        <v>55</v>
      </c>
      <c r="U23" s="283" t="s">
        <v>1128</v>
      </c>
      <c r="V23" s="5">
        <f t="shared" si="5"/>
        <v>600</v>
      </c>
      <c r="W23" s="5">
        <f t="shared" si="6"/>
        <v>96.050074194043304</v>
      </c>
      <c r="X23" s="5">
        <f t="shared" si="7"/>
        <v>624.67416608951453</v>
      </c>
    </row>
    <row r="24" spans="1:24" ht="38.25" customHeight="1" x14ac:dyDescent="0.2">
      <c r="A24" s="9">
        <v>7</v>
      </c>
      <c r="B24" s="303" t="s">
        <v>185</v>
      </c>
      <c r="C24" s="304"/>
      <c r="D24" s="18" t="s">
        <v>44</v>
      </c>
      <c r="E24" s="18">
        <v>10</v>
      </c>
      <c r="F24" s="47">
        <f t="shared" si="0"/>
        <v>180540.1</v>
      </c>
      <c r="G24" s="47">
        <f t="shared" si="2"/>
        <v>173408.9</v>
      </c>
      <c r="H24" s="14">
        <f t="shared" si="3"/>
        <v>3</v>
      </c>
      <c r="I24" s="5">
        <f t="shared" si="3"/>
        <v>6</v>
      </c>
      <c r="J24" s="9">
        <v>1</v>
      </c>
      <c r="K24" s="38">
        <v>1</v>
      </c>
      <c r="L24" s="9">
        <v>1</v>
      </c>
      <c r="M24" s="5">
        <v>1</v>
      </c>
      <c r="N24" s="9">
        <v>1</v>
      </c>
      <c r="O24" s="5">
        <v>4</v>
      </c>
      <c r="P24" s="9"/>
      <c r="Q24" s="5"/>
      <c r="R24" s="13">
        <f t="shared" si="1"/>
        <v>3</v>
      </c>
      <c r="S24" s="13">
        <f t="shared" si="1"/>
        <v>6</v>
      </c>
      <c r="T24" s="13">
        <f t="shared" si="4"/>
        <v>3</v>
      </c>
      <c r="U24" s="283" t="s">
        <v>1128</v>
      </c>
      <c r="V24" s="5">
        <f t="shared" si="5"/>
        <v>400</v>
      </c>
      <c r="W24" s="5">
        <f t="shared" si="6"/>
        <v>96.050074194043304</v>
      </c>
      <c r="X24" s="5">
        <f t="shared" si="7"/>
        <v>416.44944405967641</v>
      </c>
    </row>
    <row r="25" spans="1:24" ht="39" customHeight="1" x14ac:dyDescent="0.2">
      <c r="A25" s="9">
        <v>8</v>
      </c>
      <c r="B25" s="303" t="s">
        <v>186</v>
      </c>
      <c r="C25" s="304"/>
      <c r="D25" s="18" t="s">
        <v>44</v>
      </c>
      <c r="E25" s="18">
        <v>10</v>
      </c>
      <c r="F25" s="47">
        <f t="shared" si="0"/>
        <v>180540.1</v>
      </c>
      <c r="G25" s="47">
        <f t="shared" si="2"/>
        <v>173408.9</v>
      </c>
      <c r="H25" s="14">
        <f t="shared" si="3"/>
        <v>9</v>
      </c>
      <c r="I25" s="5">
        <f t="shared" si="3"/>
        <v>0</v>
      </c>
      <c r="J25" s="9">
        <v>3</v>
      </c>
      <c r="K25" s="38">
        <v>0</v>
      </c>
      <c r="L25" s="9">
        <v>3</v>
      </c>
      <c r="M25" s="5">
        <v>0</v>
      </c>
      <c r="N25" s="9">
        <v>3</v>
      </c>
      <c r="O25" s="5">
        <v>0</v>
      </c>
      <c r="P25" s="9"/>
      <c r="Q25" s="5"/>
      <c r="R25" s="13">
        <f t="shared" si="1"/>
        <v>9</v>
      </c>
      <c r="S25" s="13">
        <f t="shared" si="1"/>
        <v>0</v>
      </c>
      <c r="T25" s="13">
        <f t="shared" si="4"/>
        <v>-9</v>
      </c>
      <c r="U25" s="283" t="s">
        <v>1128</v>
      </c>
      <c r="V25" s="5">
        <f t="shared" si="5"/>
        <v>0</v>
      </c>
      <c r="W25" s="5">
        <f t="shared" si="6"/>
        <v>96.050074194043304</v>
      </c>
      <c r="X25" s="5">
        <f t="shared" si="7"/>
        <v>0</v>
      </c>
    </row>
    <row r="26" spans="1:24" ht="41.25" customHeight="1" x14ac:dyDescent="0.2">
      <c r="A26" s="9">
        <v>9</v>
      </c>
      <c r="B26" s="303" t="s">
        <v>187</v>
      </c>
      <c r="C26" s="304"/>
      <c r="D26" s="18" t="s">
        <v>145</v>
      </c>
      <c r="E26" s="18">
        <v>10</v>
      </c>
      <c r="F26" s="47">
        <f t="shared" si="0"/>
        <v>180540.1</v>
      </c>
      <c r="G26" s="47">
        <f t="shared" si="2"/>
        <v>173408.9</v>
      </c>
      <c r="H26" s="14">
        <f t="shared" si="3"/>
        <v>15</v>
      </c>
      <c r="I26" s="5">
        <f t="shared" si="3"/>
        <v>34</v>
      </c>
      <c r="J26" s="9">
        <v>5</v>
      </c>
      <c r="K26" s="38">
        <v>5</v>
      </c>
      <c r="L26" s="9">
        <v>5</v>
      </c>
      <c r="M26" s="5">
        <v>20</v>
      </c>
      <c r="N26" s="9">
        <v>5</v>
      </c>
      <c r="O26" s="5">
        <v>9</v>
      </c>
      <c r="P26" s="9"/>
      <c r="Q26" s="5"/>
      <c r="R26" s="13">
        <f t="shared" si="1"/>
        <v>15</v>
      </c>
      <c r="S26" s="13">
        <f t="shared" si="1"/>
        <v>34</v>
      </c>
      <c r="T26" s="13">
        <f t="shared" si="4"/>
        <v>19</v>
      </c>
      <c r="U26" s="283" t="s">
        <v>1128</v>
      </c>
      <c r="V26" s="5">
        <f t="shared" si="5"/>
        <v>180</v>
      </c>
      <c r="W26" s="5">
        <f t="shared" si="6"/>
        <v>96.050074194043304</v>
      </c>
      <c r="X26" s="5">
        <f t="shared" si="7"/>
        <v>187.40224982685436</v>
      </c>
    </row>
    <row r="27" spans="1:24" ht="37.5" customHeight="1" x14ac:dyDescent="0.2">
      <c r="A27" s="9"/>
      <c r="B27" s="303"/>
      <c r="C27" s="304"/>
      <c r="D27" s="18"/>
      <c r="E27" s="18"/>
      <c r="F27" s="47"/>
      <c r="G27" s="60"/>
      <c r="H27" s="14"/>
      <c r="I27" s="5"/>
      <c r="J27" s="9"/>
      <c r="K27" s="38"/>
      <c r="L27" s="9"/>
      <c r="M27" s="5"/>
      <c r="N27" s="9"/>
      <c r="O27" s="5"/>
      <c r="P27" s="9"/>
      <c r="Q27" s="5"/>
      <c r="R27" s="13"/>
      <c r="S27" s="13"/>
      <c r="T27" s="13"/>
      <c r="U27" s="61"/>
      <c r="V27" s="5" t="e">
        <f t="shared" si="5"/>
        <v>#DIV/0!</v>
      </c>
      <c r="W27" s="5"/>
      <c r="X27" s="5"/>
    </row>
    <row r="28" spans="1:24" s="1" customFormat="1" ht="36.75" customHeight="1" x14ac:dyDescent="0.2">
      <c r="A28" s="298" t="s">
        <v>24</v>
      </c>
      <c r="B28" s="299"/>
      <c r="C28" s="300"/>
      <c r="D28" s="18"/>
      <c r="E28" s="18">
        <f>SUM(E18:E27)</f>
        <v>100</v>
      </c>
      <c r="F28" s="19">
        <f>SEGUIMIENTO!D21</f>
        <v>1805401</v>
      </c>
      <c r="G28" s="19">
        <f>SEGUIMIENTO!E21</f>
        <v>1734089</v>
      </c>
      <c r="H28" s="19">
        <f>SEGUIMIENTO!F21</f>
        <v>0</v>
      </c>
      <c r="I28" s="19">
        <f>SEGUIMIENTO!G21</f>
        <v>0</v>
      </c>
      <c r="J28" s="19">
        <f>SEGUIMIENTO!H21</f>
        <v>0</v>
      </c>
      <c r="K28" s="19">
        <f>SEGUIMIENTO!I21</f>
        <v>0</v>
      </c>
      <c r="L28" s="19">
        <f>SEGUIMIENTO!J21</f>
        <v>0</v>
      </c>
      <c r="M28" s="19">
        <f>SEGUIMIENTO!K21</f>
        <v>0</v>
      </c>
      <c r="N28" s="18">
        <f>SUM(N18:N27)</f>
        <v>30</v>
      </c>
      <c r="O28" s="18">
        <f>SUM(O18:O27)</f>
        <v>45</v>
      </c>
      <c r="P28" s="18">
        <f>SUM(P18:P27)</f>
        <v>0</v>
      </c>
      <c r="Q28" s="18">
        <f>SUM(Q18:Q27)</f>
        <v>0</v>
      </c>
      <c r="R28" s="14">
        <f t="shared" si="1"/>
        <v>30</v>
      </c>
      <c r="S28" s="14">
        <f t="shared" si="1"/>
        <v>45</v>
      </c>
      <c r="T28" s="14">
        <f t="shared" si="4"/>
        <v>15</v>
      </c>
      <c r="U28" s="9"/>
      <c r="V28" s="5">
        <f t="shared" si="5"/>
        <v>150</v>
      </c>
      <c r="W28" s="5">
        <f>G28/F28*100</f>
        <v>96.050074194043319</v>
      </c>
      <c r="X28" s="5">
        <f>V28/W28*100</f>
        <v>156.1685415223786</v>
      </c>
    </row>
    <row r="29" spans="1:24" s="6" customFormat="1" ht="14.25" customHeight="1" x14ac:dyDescent="0.2">
      <c r="F29" s="10"/>
    </row>
    <row r="30" spans="1:24" s="6" customFormat="1" ht="14.25" customHeight="1" x14ac:dyDescent="0.2">
      <c r="B30" s="11" t="s">
        <v>25</v>
      </c>
      <c r="F30" s="10"/>
      <c r="H30" s="6" t="s">
        <v>26</v>
      </c>
    </row>
    <row r="34" spans="3:26" x14ac:dyDescent="0.2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T34" s="50"/>
      <c r="U34" s="50"/>
      <c r="V34" s="317"/>
      <c r="W34" s="317"/>
      <c r="X34" s="6"/>
      <c r="Y34" s="6"/>
      <c r="Z34" s="6"/>
    </row>
    <row r="35" spans="3:26" x14ac:dyDescent="0.2">
      <c r="C35" s="289" t="s">
        <v>57</v>
      </c>
      <c r="D35" s="289"/>
      <c r="E35" s="289"/>
      <c r="F35" s="6"/>
      <c r="G35" s="6"/>
      <c r="H35" s="6"/>
      <c r="I35" s="6"/>
      <c r="J35" s="287" t="s">
        <v>137</v>
      </c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6"/>
      <c r="Z35" s="6"/>
    </row>
    <row r="36" spans="3:26" x14ac:dyDescent="0.2">
      <c r="C36" s="287" t="s">
        <v>56</v>
      </c>
      <c r="D36" s="287"/>
      <c r="E36" s="287"/>
      <c r="F36" s="6"/>
      <c r="G36" s="6"/>
      <c r="H36" s="6"/>
      <c r="I36" s="6"/>
      <c r="J36" s="287" t="s">
        <v>116</v>
      </c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6"/>
      <c r="Z36" s="6"/>
    </row>
    <row r="45" spans="3:26" x14ac:dyDescent="0.2">
      <c r="R45" s="1"/>
      <c r="S45" s="1"/>
      <c r="T45" s="1"/>
      <c r="U45" s="1"/>
    </row>
    <row r="46" spans="3:26" x14ac:dyDescent="0.2">
      <c r="R46" s="1"/>
      <c r="S46" s="1"/>
      <c r="T46" s="1"/>
      <c r="U46" s="1"/>
    </row>
    <row r="47" spans="3:26" x14ac:dyDescent="0.2">
      <c r="R47" s="1"/>
      <c r="S47" s="1"/>
      <c r="T47" s="1"/>
      <c r="U47" s="1"/>
    </row>
    <row r="48" spans="3:26" x14ac:dyDescent="0.2">
      <c r="R48" s="1"/>
      <c r="S48" s="1"/>
      <c r="T48" s="1"/>
      <c r="U48" s="1"/>
    </row>
    <row r="49" spans="18:21" x14ac:dyDescent="0.2">
      <c r="R49" s="1"/>
      <c r="S49" s="1"/>
      <c r="T49" s="1"/>
      <c r="U49" s="1"/>
    </row>
    <row r="50" spans="18:21" x14ac:dyDescent="0.2">
      <c r="R50" s="1"/>
      <c r="S50" s="1"/>
      <c r="T50" s="1"/>
      <c r="U50" s="1"/>
    </row>
  </sheetData>
  <sheetProtection sheet="1" objects="1" scenarios="1"/>
  <mergeCells count="38">
    <mergeCell ref="B22:C22"/>
    <mergeCell ref="B23:C23"/>
    <mergeCell ref="C35:E35"/>
    <mergeCell ref="J35:X35"/>
    <mergeCell ref="C36:E36"/>
    <mergeCell ref="J36:X36"/>
    <mergeCell ref="B24:C24"/>
    <mergeCell ref="B25:C25"/>
    <mergeCell ref="B26:C26"/>
    <mergeCell ref="B27:C27"/>
    <mergeCell ref="A28:C28"/>
    <mergeCell ref="V34:W34"/>
    <mergeCell ref="B17:C17"/>
    <mergeCell ref="B18:C18"/>
    <mergeCell ref="B19:C19"/>
    <mergeCell ref="B20:C20"/>
    <mergeCell ref="B21:C21"/>
    <mergeCell ref="A6:X6"/>
    <mergeCell ref="W12:X12"/>
    <mergeCell ref="A13:X13"/>
    <mergeCell ref="A14:X14"/>
    <mergeCell ref="A16:C16"/>
    <mergeCell ref="D16:D17"/>
    <mergeCell ref="E16:E17"/>
    <mergeCell ref="F16:G16"/>
    <mergeCell ref="H16:I16"/>
    <mergeCell ref="J16:K16"/>
    <mergeCell ref="L16:M16"/>
    <mergeCell ref="N16:O16"/>
    <mergeCell ref="P16:Q16"/>
    <mergeCell ref="R16:T16"/>
    <mergeCell ref="U16:U17"/>
    <mergeCell ref="V16:X16"/>
    <mergeCell ref="A1:X1"/>
    <mergeCell ref="A2:X2"/>
    <mergeCell ref="A3:X3"/>
    <mergeCell ref="A4:X4"/>
    <mergeCell ref="A5:X5"/>
  </mergeCells>
  <pageMargins left="0.11811023622047245" right="0.19685039370078741" top="0.74803149606299213" bottom="0.55118110236220474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sheetProtection sheet="1" objects="1" scenarios="1"/>
  <pageMargins left="0.7" right="0.7" top="0.75" bottom="0.75" header="0.3" footer="0.3"/>
  <headerFooter>
    <oddFooter>ISAF-6248b328-4f01-37e0-30c8-3a16ec9a2bbc
11/8/2021 11:07:46 AM</oddFooter>
    <evenFooter>ISAF-6248b328-4f01-37e0-30c8-3a16ec9a2bbc
11/8/2021 11:07:46 AM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workbookViewId="0">
      <selection activeCell="U21" sqref="U21"/>
    </sheetView>
  </sheetViews>
  <sheetFormatPr baseColWidth="10" defaultRowHeight="12.75" x14ac:dyDescent="0.2"/>
  <cols>
    <col min="1" max="1" width="5.42578125" style="62" customWidth="1"/>
    <col min="2" max="2" width="12" style="62" customWidth="1"/>
    <col min="3" max="3" width="21" style="62" customWidth="1"/>
    <col min="4" max="4" width="11.42578125" style="62"/>
    <col min="5" max="5" width="9.7109375" style="62" customWidth="1"/>
    <col min="6" max="7" width="12.42578125" style="62" customWidth="1"/>
    <col min="8" max="13" width="10.42578125" style="62" hidden="1" customWidth="1"/>
    <col min="14" max="14" width="10.140625" style="62" customWidth="1"/>
    <col min="15" max="15" width="10.42578125" style="62" customWidth="1"/>
    <col min="16" max="17" width="10.42578125" style="62" hidden="1" customWidth="1"/>
    <col min="18" max="18" width="10.140625" style="62" customWidth="1"/>
    <col min="19" max="20" width="10.42578125" style="62" customWidth="1"/>
    <col min="21" max="21" width="14.140625" style="62" customWidth="1"/>
    <col min="22" max="22" width="7" style="62" customWidth="1"/>
    <col min="23" max="24" width="7.28515625" style="62" bestFit="1" customWidth="1"/>
    <col min="25" max="16384" width="11.42578125" style="62"/>
  </cols>
  <sheetData>
    <row r="1" spans="1:25" x14ac:dyDescent="0.2">
      <c r="A1" s="321" t="s">
        <v>15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</row>
    <row r="2" spans="1:25" x14ac:dyDescent="0.2">
      <c r="A2" s="321" t="s">
        <v>55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</row>
    <row r="3" spans="1:25" hidden="1" x14ac:dyDescent="0.2">
      <c r="A3" s="322" t="s">
        <v>117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</row>
    <row r="4" spans="1:25" hidden="1" x14ac:dyDescent="0.2">
      <c r="A4" s="322" t="s">
        <v>53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</row>
    <row r="5" spans="1:25" x14ac:dyDescent="0.2">
      <c r="A5" s="322" t="s">
        <v>54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</row>
    <row r="6" spans="1:25" hidden="1" x14ac:dyDescent="0.2">
      <c r="A6" s="322" t="s">
        <v>138</v>
      </c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</row>
    <row r="7" spans="1:25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25" x14ac:dyDescent="0.2">
      <c r="A8" s="64" t="s">
        <v>36</v>
      </c>
      <c r="B8" s="64"/>
      <c r="C8" s="64" t="s">
        <v>188</v>
      </c>
      <c r="D8" s="65"/>
      <c r="E8" s="65"/>
      <c r="F8" s="65"/>
      <c r="G8" s="65"/>
      <c r="H8" s="65"/>
      <c r="I8" s="65"/>
      <c r="J8" s="65"/>
      <c r="K8" s="65"/>
      <c r="L8" s="66"/>
      <c r="M8" s="66"/>
      <c r="N8" s="66"/>
      <c r="O8" s="66"/>
      <c r="P8" s="66"/>
      <c r="Q8" s="66"/>
    </row>
    <row r="9" spans="1:25" x14ac:dyDescent="0.2">
      <c r="A9" s="64" t="s">
        <v>0</v>
      </c>
      <c r="B9" s="67"/>
      <c r="C9" s="64" t="s">
        <v>120</v>
      </c>
      <c r="D9" s="65"/>
      <c r="E9" s="65"/>
      <c r="F9" s="65"/>
      <c r="G9" s="65"/>
      <c r="H9" s="65"/>
      <c r="I9" s="65"/>
      <c r="J9" s="65"/>
      <c r="K9" s="65"/>
      <c r="L9" s="66"/>
      <c r="M9" s="66"/>
      <c r="N9" s="66"/>
      <c r="O9" s="66"/>
      <c r="P9" s="66"/>
      <c r="Q9" s="66"/>
    </row>
    <row r="10" spans="1:25" x14ac:dyDescent="0.2">
      <c r="A10" s="64" t="s">
        <v>63</v>
      </c>
      <c r="B10" s="67"/>
      <c r="C10" s="64" t="s">
        <v>189</v>
      </c>
      <c r="D10" s="65"/>
      <c r="E10" s="65"/>
      <c r="F10" s="65"/>
      <c r="G10" s="65"/>
      <c r="H10" s="65"/>
      <c r="I10" s="65"/>
      <c r="J10" s="65"/>
      <c r="K10" s="65"/>
      <c r="L10" s="66"/>
      <c r="M10" s="66"/>
      <c r="N10" s="66"/>
      <c r="O10" s="66"/>
      <c r="P10" s="66"/>
      <c r="Q10" s="66"/>
    </row>
    <row r="11" spans="1:25" x14ac:dyDescent="0.2">
      <c r="A11" s="64" t="s">
        <v>6</v>
      </c>
      <c r="B11" s="67"/>
      <c r="C11" s="64" t="s">
        <v>190</v>
      </c>
      <c r="D11" s="65"/>
      <c r="E11" s="65"/>
      <c r="F11" s="65"/>
      <c r="G11" s="65"/>
      <c r="H11" s="65"/>
      <c r="I11" s="65"/>
      <c r="J11" s="65"/>
      <c r="K11" s="65"/>
      <c r="L11" s="66"/>
      <c r="M11" s="66"/>
      <c r="N11" s="66"/>
      <c r="O11" s="66"/>
      <c r="P11" s="66"/>
      <c r="Q11" s="66"/>
    </row>
    <row r="12" spans="1:25" x14ac:dyDescent="0.2">
      <c r="A12" s="68" t="s">
        <v>38</v>
      </c>
      <c r="B12" s="68"/>
      <c r="C12" s="69" t="s">
        <v>191</v>
      </c>
      <c r="D12" s="65"/>
      <c r="E12" s="65"/>
      <c r="F12" s="65"/>
      <c r="G12" s="65"/>
      <c r="H12" s="65"/>
      <c r="I12" s="65"/>
      <c r="J12" s="65"/>
      <c r="K12" s="65"/>
      <c r="L12" s="66"/>
      <c r="M12" s="66"/>
      <c r="N12" s="66"/>
      <c r="O12" s="66"/>
      <c r="P12" s="66"/>
      <c r="Q12" s="66"/>
      <c r="U12" s="70"/>
      <c r="V12" s="323"/>
      <c r="W12" s="323"/>
      <c r="X12" s="323"/>
      <c r="Y12" s="66"/>
    </row>
    <row r="13" spans="1:25" x14ac:dyDescent="0.2">
      <c r="A13" s="322" t="s">
        <v>3</v>
      </c>
      <c r="B13" s="322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</row>
    <row r="14" spans="1:25" ht="39.75" customHeight="1" x14ac:dyDescent="0.2">
      <c r="A14" s="324" t="s">
        <v>192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</row>
    <row r="15" spans="1:25" x14ac:dyDescent="0.2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</row>
    <row r="16" spans="1:25" ht="12.75" customHeight="1" x14ac:dyDescent="0.2">
      <c r="A16" s="325" t="s">
        <v>4</v>
      </c>
      <c r="B16" s="326"/>
      <c r="C16" s="327"/>
      <c r="D16" s="328" t="s">
        <v>7</v>
      </c>
      <c r="E16" s="328" t="s">
        <v>17</v>
      </c>
      <c r="F16" s="330" t="s">
        <v>18</v>
      </c>
      <c r="G16" s="331"/>
      <c r="H16" s="330" t="s">
        <v>19</v>
      </c>
      <c r="I16" s="331"/>
      <c r="J16" s="325" t="s">
        <v>13</v>
      </c>
      <c r="K16" s="327"/>
      <c r="L16" s="325" t="s">
        <v>9</v>
      </c>
      <c r="M16" s="327"/>
      <c r="N16" s="325" t="s">
        <v>12</v>
      </c>
      <c r="O16" s="327"/>
      <c r="P16" s="325" t="s">
        <v>14</v>
      </c>
      <c r="Q16" s="327"/>
      <c r="R16" s="332" t="s">
        <v>27</v>
      </c>
      <c r="S16" s="332"/>
      <c r="T16" s="332"/>
      <c r="U16" s="333" t="s">
        <v>28</v>
      </c>
      <c r="V16" s="330" t="s">
        <v>30</v>
      </c>
      <c r="W16" s="334"/>
      <c r="X16" s="331"/>
    </row>
    <row r="17" spans="1:24" x14ac:dyDescent="0.2">
      <c r="A17" s="71" t="s">
        <v>16</v>
      </c>
      <c r="B17" s="332" t="s">
        <v>5</v>
      </c>
      <c r="C17" s="332"/>
      <c r="D17" s="329"/>
      <c r="E17" s="329"/>
      <c r="F17" s="72" t="s">
        <v>20</v>
      </c>
      <c r="G17" s="72" t="s">
        <v>21</v>
      </c>
      <c r="H17" s="72" t="s">
        <v>22</v>
      </c>
      <c r="I17" s="72" t="s">
        <v>23</v>
      </c>
      <c r="J17" s="73" t="s">
        <v>10</v>
      </c>
      <c r="K17" s="73" t="s">
        <v>11</v>
      </c>
      <c r="L17" s="73" t="s">
        <v>10</v>
      </c>
      <c r="M17" s="73" t="s">
        <v>11</v>
      </c>
      <c r="N17" s="73" t="s">
        <v>10</v>
      </c>
      <c r="O17" s="73" t="s">
        <v>11</v>
      </c>
      <c r="P17" s="73" t="s">
        <v>10</v>
      </c>
      <c r="Q17" s="73" t="s">
        <v>11</v>
      </c>
      <c r="R17" s="73" t="s">
        <v>10</v>
      </c>
      <c r="S17" s="73" t="s">
        <v>11</v>
      </c>
      <c r="T17" s="73" t="s">
        <v>29</v>
      </c>
      <c r="U17" s="333"/>
      <c r="V17" s="72" t="s">
        <v>31</v>
      </c>
      <c r="W17" s="72" t="s">
        <v>32</v>
      </c>
      <c r="X17" s="72" t="s">
        <v>33</v>
      </c>
    </row>
    <row r="18" spans="1:24" ht="45" customHeight="1" x14ac:dyDescent="0.2">
      <c r="A18" s="74">
        <v>1</v>
      </c>
      <c r="B18" s="335" t="s">
        <v>193</v>
      </c>
      <c r="C18" s="336"/>
      <c r="D18" s="75" t="s">
        <v>89</v>
      </c>
      <c r="E18" s="75">
        <v>35</v>
      </c>
      <c r="F18" s="76">
        <f>$F$22*E18/100</f>
        <v>1156257.55</v>
      </c>
      <c r="G18" s="76">
        <f>$G$22*E18/100</f>
        <v>1112072.5</v>
      </c>
      <c r="H18" s="74">
        <f t="shared" ref="H18:I20" si="0">J18+L18+N18+P18</f>
        <v>9</v>
      </c>
      <c r="I18" s="77">
        <f t="shared" si="0"/>
        <v>9</v>
      </c>
      <c r="J18" s="74">
        <v>3</v>
      </c>
      <c r="K18" s="78">
        <v>3</v>
      </c>
      <c r="L18" s="74">
        <v>3</v>
      </c>
      <c r="M18" s="77">
        <v>3</v>
      </c>
      <c r="N18" s="74">
        <v>3</v>
      </c>
      <c r="O18" s="77">
        <v>3</v>
      </c>
      <c r="P18" s="74"/>
      <c r="Q18" s="77"/>
      <c r="R18" s="79">
        <v>3</v>
      </c>
      <c r="S18" s="79">
        <f>K18+M18+O18+Q18</f>
        <v>9</v>
      </c>
      <c r="T18" s="79">
        <v>0</v>
      </c>
      <c r="U18" s="80"/>
      <c r="V18" s="77">
        <f>O18/N18*100</f>
        <v>100</v>
      </c>
      <c r="W18" s="77">
        <f>G18/F18*100</f>
        <v>96.178615222880055</v>
      </c>
      <c r="X18" s="77">
        <f>V18/W18*100</f>
        <v>103.97321667427259</v>
      </c>
    </row>
    <row r="19" spans="1:24" ht="45" customHeight="1" x14ac:dyDescent="0.2">
      <c r="A19" s="74">
        <v>2</v>
      </c>
      <c r="B19" s="335" t="s">
        <v>194</v>
      </c>
      <c r="C19" s="336"/>
      <c r="D19" s="75" t="s">
        <v>89</v>
      </c>
      <c r="E19" s="75">
        <v>35</v>
      </c>
      <c r="F19" s="76">
        <f>$F$22*E19/100</f>
        <v>1156257.55</v>
      </c>
      <c r="G19" s="76">
        <f>$G$22*E19/100</f>
        <v>1112072.5</v>
      </c>
      <c r="H19" s="74">
        <f t="shared" si="0"/>
        <v>9</v>
      </c>
      <c r="I19" s="77">
        <f t="shared" si="0"/>
        <v>9</v>
      </c>
      <c r="J19" s="74">
        <v>3</v>
      </c>
      <c r="K19" s="78">
        <v>3</v>
      </c>
      <c r="L19" s="74">
        <v>3</v>
      </c>
      <c r="M19" s="77">
        <v>3</v>
      </c>
      <c r="N19" s="74">
        <v>3</v>
      </c>
      <c r="O19" s="77">
        <v>3</v>
      </c>
      <c r="P19" s="74"/>
      <c r="Q19" s="77"/>
      <c r="R19" s="79">
        <v>3</v>
      </c>
      <c r="S19" s="79">
        <f>K19+M19+O19+Q19</f>
        <v>9</v>
      </c>
      <c r="T19" s="79">
        <v>0</v>
      </c>
      <c r="U19" s="80"/>
      <c r="V19" s="77">
        <f>O19/N19*100</f>
        <v>100</v>
      </c>
      <c r="W19" s="77">
        <f>G19/F19*100</f>
        <v>96.178615222880055</v>
      </c>
      <c r="X19" s="77">
        <f>V19/W19*100</f>
        <v>103.97321667427259</v>
      </c>
    </row>
    <row r="20" spans="1:24" ht="45" customHeight="1" x14ac:dyDescent="0.2">
      <c r="A20" s="74">
        <v>3</v>
      </c>
      <c r="B20" s="335" t="s">
        <v>195</v>
      </c>
      <c r="C20" s="336"/>
      <c r="D20" s="75" t="s">
        <v>167</v>
      </c>
      <c r="E20" s="75">
        <v>30</v>
      </c>
      <c r="F20" s="76">
        <f>$F$22*E20/100</f>
        <v>991077.9</v>
      </c>
      <c r="G20" s="76">
        <f>$G$22*E20/100</f>
        <v>953205</v>
      </c>
      <c r="H20" s="74">
        <f t="shared" si="0"/>
        <v>9</v>
      </c>
      <c r="I20" s="77">
        <f t="shared" si="0"/>
        <v>9</v>
      </c>
      <c r="J20" s="81">
        <v>3</v>
      </c>
      <c r="K20" s="78">
        <v>3</v>
      </c>
      <c r="L20" s="74">
        <v>3</v>
      </c>
      <c r="M20" s="77">
        <v>3</v>
      </c>
      <c r="N20" s="74">
        <v>3</v>
      </c>
      <c r="O20" s="77">
        <v>3</v>
      </c>
      <c r="P20" s="74"/>
      <c r="Q20" s="77"/>
      <c r="R20" s="79">
        <v>3</v>
      </c>
      <c r="S20" s="79">
        <f>K20+M20+O20+Q20</f>
        <v>9</v>
      </c>
      <c r="T20" s="79">
        <v>0</v>
      </c>
      <c r="U20" s="80"/>
      <c r="V20" s="77">
        <f>O20/N20*100</f>
        <v>100</v>
      </c>
      <c r="W20" s="77">
        <f>G20/F20*100</f>
        <v>96.178615222880055</v>
      </c>
      <c r="X20" s="77">
        <f>V20/W20*100</f>
        <v>103.97321667427259</v>
      </c>
    </row>
    <row r="21" spans="1:24" ht="45" customHeight="1" x14ac:dyDescent="0.2">
      <c r="A21" s="74"/>
      <c r="B21" s="335"/>
      <c r="C21" s="336"/>
      <c r="D21" s="75"/>
      <c r="E21" s="75"/>
      <c r="F21" s="76"/>
      <c r="G21" s="76"/>
      <c r="H21" s="74"/>
      <c r="I21" s="77"/>
      <c r="J21" s="74"/>
      <c r="K21" s="78"/>
      <c r="L21" s="74"/>
      <c r="M21" s="77"/>
      <c r="N21" s="74"/>
      <c r="O21" s="77"/>
      <c r="P21" s="74"/>
      <c r="Q21" s="77"/>
      <c r="R21" s="74"/>
      <c r="S21" s="74"/>
      <c r="T21" s="74"/>
      <c r="U21" s="74"/>
      <c r="V21" s="77"/>
      <c r="W21" s="77"/>
      <c r="X21" s="77"/>
    </row>
    <row r="22" spans="1:24" s="65" customFormat="1" ht="36.75" customHeight="1" x14ac:dyDescent="0.2">
      <c r="A22" s="337" t="s">
        <v>24</v>
      </c>
      <c r="B22" s="338"/>
      <c r="C22" s="339"/>
      <c r="D22" s="75"/>
      <c r="E22" s="75">
        <f>SUM(E18:E21)</f>
        <v>100</v>
      </c>
      <c r="F22" s="82">
        <f>SEGUIMIENTO!D7</f>
        <v>3303593</v>
      </c>
      <c r="G22" s="82">
        <f>SEGUIMIENTO!E7</f>
        <v>3177350</v>
      </c>
      <c r="H22" s="75">
        <f t="shared" ref="H22:Q22" si="1">SUM(H18:H21)</f>
        <v>27</v>
      </c>
      <c r="I22" s="75">
        <f t="shared" si="1"/>
        <v>27</v>
      </c>
      <c r="J22" s="75">
        <f t="shared" si="1"/>
        <v>9</v>
      </c>
      <c r="K22" s="75">
        <f t="shared" si="1"/>
        <v>9</v>
      </c>
      <c r="L22" s="75">
        <f t="shared" si="1"/>
        <v>9</v>
      </c>
      <c r="M22" s="75">
        <f t="shared" si="1"/>
        <v>9</v>
      </c>
      <c r="N22" s="75">
        <f t="shared" si="1"/>
        <v>9</v>
      </c>
      <c r="O22" s="75">
        <f t="shared" si="1"/>
        <v>9</v>
      </c>
      <c r="P22" s="75">
        <f t="shared" si="1"/>
        <v>0</v>
      </c>
      <c r="Q22" s="75">
        <f t="shared" si="1"/>
        <v>0</v>
      </c>
      <c r="R22" s="74">
        <f>J24+L24+N24+P24</f>
        <v>0</v>
      </c>
      <c r="S22" s="74">
        <f>K24+M24+O24+Q24</f>
        <v>0</v>
      </c>
      <c r="T22" s="74">
        <f>S22-R22</f>
        <v>0</v>
      </c>
      <c r="U22" s="74"/>
      <c r="V22" s="77">
        <f>M22/L22*100</f>
        <v>100</v>
      </c>
      <c r="W22" s="77">
        <f>G22/F22*100</f>
        <v>96.178615222880055</v>
      </c>
      <c r="X22" s="77">
        <f>V22/W22*100</f>
        <v>103.97321667427259</v>
      </c>
    </row>
    <row r="23" spans="1:24" s="66" customFormat="1" ht="48" customHeight="1" x14ac:dyDescent="0.2">
      <c r="F23" s="83"/>
      <c r="R23" s="84"/>
      <c r="S23" s="84"/>
      <c r="T23" s="84"/>
      <c r="U23" s="84"/>
      <c r="V23" s="62"/>
      <c r="W23" s="62"/>
      <c r="X23" s="62"/>
    </row>
    <row r="24" spans="1:24" s="66" customFormat="1" ht="14.25" customHeight="1" x14ac:dyDescent="0.2">
      <c r="B24" s="85" t="s">
        <v>25</v>
      </c>
      <c r="F24" s="83"/>
      <c r="H24" s="66" t="s">
        <v>26</v>
      </c>
      <c r="R24" s="86"/>
      <c r="S24" s="86"/>
      <c r="T24" s="86"/>
      <c r="U24" s="86"/>
      <c r="V24" s="62"/>
      <c r="W24" s="62"/>
      <c r="X24" s="62"/>
    </row>
    <row r="27" spans="1:24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50"/>
      <c r="S27" s="50"/>
      <c r="T27" s="317"/>
      <c r="U27" s="317"/>
      <c r="V27" s="6"/>
    </row>
    <row r="28" spans="1:24" x14ac:dyDescent="0.2">
      <c r="A28" s="289" t="s">
        <v>57</v>
      </c>
      <c r="B28" s="289"/>
      <c r="C28" s="289"/>
      <c r="D28" s="6"/>
      <c r="E28" s="6"/>
      <c r="F28" s="6"/>
      <c r="G28" s="6"/>
      <c r="H28" s="287" t="s">
        <v>196</v>
      </c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</row>
    <row r="29" spans="1:24" x14ac:dyDescent="0.2">
      <c r="A29" s="287" t="s">
        <v>56</v>
      </c>
      <c r="B29" s="287"/>
      <c r="C29" s="287"/>
      <c r="D29" s="6"/>
      <c r="E29" s="6"/>
      <c r="F29" s="6"/>
      <c r="G29" s="6"/>
      <c r="H29" s="287" t="s">
        <v>116</v>
      </c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</row>
  </sheetData>
  <sheetProtection sheet="1" objects="1" scenarios="1"/>
  <mergeCells count="32">
    <mergeCell ref="B17:C17"/>
    <mergeCell ref="A28:C28"/>
    <mergeCell ref="H28:V28"/>
    <mergeCell ref="A29:C29"/>
    <mergeCell ref="H29:V29"/>
    <mergeCell ref="B18:C18"/>
    <mergeCell ref="B19:C19"/>
    <mergeCell ref="B20:C20"/>
    <mergeCell ref="B21:C21"/>
    <mergeCell ref="A22:C22"/>
    <mergeCell ref="T27:U27"/>
    <mergeCell ref="A6:X6"/>
    <mergeCell ref="V12:X12"/>
    <mergeCell ref="A13:X13"/>
    <mergeCell ref="A14:X14"/>
    <mergeCell ref="A16:C16"/>
    <mergeCell ref="D16:D17"/>
    <mergeCell ref="E16:E17"/>
    <mergeCell ref="F16:G16"/>
    <mergeCell ref="H16:I16"/>
    <mergeCell ref="J16:K16"/>
    <mergeCell ref="L16:M16"/>
    <mergeCell ref="N16:O16"/>
    <mergeCell ref="P16:Q16"/>
    <mergeCell ref="R16:T16"/>
    <mergeCell ref="U16:U17"/>
    <mergeCell ref="V16:X16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74803149606299213" bottom="0.74803149606299213" header="0.31496062992125984" footer="0.31496062992125984"/>
  <pageSetup scale="7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workbookViewId="0">
      <selection activeCell="N20" sqref="N20"/>
    </sheetView>
  </sheetViews>
  <sheetFormatPr baseColWidth="10" defaultRowHeight="12.75" x14ac:dyDescent="0.2"/>
  <cols>
    <col min="1" max="1" width="5.42578125" style="36" customWidth="1"/>
    <col min="2" max="2" width="12" style="36" customWidth="1"/>
    <col min="3" max="3" width="37.5703125" style="36" customWidth="1"/>
    <col min="4" max="4" width="13.140625" style="36" customWidth="1"/>
    <col min="5" max="5" width="10.28515625" style="36" customWidth="1"/>
    <col min="6" max="6" width="11.42578125" style="36" customWidth="1"/>
    <col min="7" max="7" width="13.28515625" style="36" customWidth="1"/>
    <col min="8" max="9" width="11.42578125" style="36" hidden="1" customWidth="1"/>
    <col min="10" max="10" width="10.28515625" style="36" hidden="1" customWidth="1"/>
    <col min="11" max="11" width="9.85546875" style="36" hidden="1" customWidth="1"/>
    <col min="12" max="12" width="10.5703125" style="36" hidden="1" customWidth="1"/>
    <col min="13" max="13" width="9.7109375" style="36" hidden="1" customWidth="1"/>
    <col min="14" max="14" width="10.7109375" style="36" customWidth="1"/>
    <col min="15" max="15" width="9.85546875" style="36" customWidth="1"/>
    <col min="16" max="16" width="11" style="36" hidden="1" customWidth="1"/>
    <col min="17" max="17" width="8.7109375" style="36" hidden="1" customWidth="1"/>
    <col min="18" max="18" width="11.140625" style="36" customWidth="1"/>
    <col min="19" max="20" width="11.42578125" style="36" customWidth="1"/>
    <col min="21" max="21" width="26" style="36" customWidth="1"/>
    <col min="22" max="23" width="8.140625" style="36" customWidth="1"/>
    <col min="24" max="24" width="7.85546875" style="36" customWidth="1"/>
    <col min="25" max="16384" width="11.42578125" style="36"/>
  </cols>
  <sheetData>
    <row r="1" spans="1:24" x14ac:dyDescent="0.2">
      <c r="A1" s="297" t="s">
        <v>15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4" hidden="1" x14ac:dyDescent="0.2">
      <c r="A3" s="309" t="s">
        <v>53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</row>
    <row r="4" spans="1:24" hidden="1" x14ac:dyDescent="0.2">
      <c r="A4" s="309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4" x14ac:dyDescent="0.2">
      <c r="A5" s="309" t="s">
        <v>54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</row>
    <row r="6" spans="1:24" hidden="1" x14ac:dyDescent="0.2">
      <c r="A6" s="309" t="s">
        <v>60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</row>
    <row r="7" spans="1:2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4" x14ac:dyDescent="0.2">
      <c r="A8" s="307" t="s">
        <v>36</v>
      </c>
      <c r="B8" s="307"/>
      <c r="C8" s="27" t="s">
        <v>197</v>
      </c>
      <c r="D8" s="1"/>
      <c r="E8" s="1"/>
      <c r="F8" s="1"/>
      <c r="G8" s="1"/>
      <c r="H8" s="1"/>
      <c r="I8" s="1"/>
      <c r="J8" s="1"/>
      <c r="K8" s="1"/>
      <c r="L8" s="6"/>
      <c r="M8" s="6"/>
      <c r="N8" s="6"/>
      <c r="O8" s="6"/>
      <c r="P8" s="6"/>
      <c r="Q8" s="6"/>
    </row>
    <row r="9" spans="1:24" x14ac:dyDescent="0.2">
      <c r="A9" s="307" t="s">
        <v>0</v>
      </c>
      <c r="B9" s="307"/>
      <c r="C9" s="27" t="s">
        <v>120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 x14ac:dyDescent="0.2">
      <c r="A10" s="307" t="s">
        <v>63</v>
      </c>
      <c r="B10" s="307"/>
      <c r="C10" s="27" t="s">
        <v>198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 x14ac:dyDescent="0.2">
      <c r="A11" s="307" t="s">
        <v>6</v>
      </c>
      <c r="B11" s="307"/>
      <c r="C11" s="27" t="s">
        <v>190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 x14ac:dyDescent="0.2">
      <c r="A12" s="310" t="s">
        <v>38</v>
      </c>
      <c r="B12" s="310"/>
      <c r="C12" s="26" t="s">
        <v>199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  <c r="T12" s="1"/>
      <c r="U12" s="46"/>
      <c r="X12" s="23"/>
    </row>
    <row r="13" spans="1:24" s="1" customFormat="1" ht="12" x14ac:dyDescent="0.2">
      <c r="A13" s="309" t="s">
        <v>3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</row>
    <row r="14" spans="1:24" s="1" customFormat="1" ht="28.5" customHeight="1" x14ac:dyDescent="0.2">
      <c r="A14" s="292" t="s">
        <v>200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</row>
    <row r="15" spans="1:24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24" x14ac:dyDescent="0.2">
      <c r="A16" s="290" t="s">
        <v>4</v>
      </c>
      <c r="B16" s="306"/>
      <c r="C16" s="291"/>
      <c r="D16" s="293" t="s">
        <v>7</v>
      </c>
      <c r="E16" s="293" t="s">
        <v>17</v>
      </c>
      <c r="F16" s="301" t="s">
        <v>18</v>
      </c>
      <c r="G16" s="302"/>
      <c r="H16" s="301" t="s">
        <v>19</v>
      </c>
      <c r="I16" s="302"/>
      <c r="J16" s="290" t="s">
        <v>13</v>
      </c>
      <c r="K16" s="291"/>
      <c r="L16" s="290" t="s">
        <v>9</v>
      </c>
      <c r="M16" s="291"/>
      <c r="N16" s="290" t="s">
        <v>12</v>
      </c>
      <c r="O16" s="291"/>
      <c r="P16" s="290" t="s">
        <v>14</v>
      </c>
      <c r="Q16" s="291"/>
      <c r="R16" s="288" t="s">
        <v>27</v>
      </c>
      <c r="S16" s="288"/>
      <c r="T16" s="288"/>
      <c r="U16" s="311" t="s">
        <v>28</v>
      </c>
      <c r="V16" s="301" t="s">
        <v>30</v>
      </c>
      <c r="W16" s="305"/>
      <c r="X16" s="302"/>
    </row>
    <row r="17" spans="1:24" x14ac:dyDescent="0.2">
      <c r="A17" s="2" t="s">
        <v>16</v>
      </c>
      <c r="B17" s="288" t="s">
        <v>5</v>
      </c>
      <c r="C17" s="288"/>
      <c r="D17" s="294"/>
      <c r="E17" s="294"/>
      <c r="F17" s="8" t="s">
        <v>20</v>
      </c>
      <c r="G17" s="8" t="s">
        <v>21</v>
      </c>
      <c r="H17" s="8" t="s">
        <v>22</v>
      </c>
      <c r="I17" s="8" t="s">
        <v>23</v>
      </c>
      <c r="J17" s="3" t="s">
        <v>10</v>
      </c>
      <c r="K17" s="3" t="s">
        <v>11</v>
      </c>
      <c r="L17" s="3" t="s">
        <v>10</v>
      </c>
      <c r="M17" s="3" t="s">
        <v>11</v>
      </c>
      <c r="N17" s="3" t="s">
        <v>10</v>
      </c>
      <c r="O17" s="3" t="s">
        <v>11</v>
      </c>
      <c r="P17" s="3" t="s">
        <v>10</v>
      </c>
      <c r="Q17" s="3" t="s">
        <v>11</v>
      </c>
      <c r="R17" s="3" t="s">
        <v>10</v>
      </c>
      <c r="S17" s="3" t="s">
        <v>11</v>
      </c>
      <c r="T17" s="3" t="s">
        <v>29</v>
      </c>
      <c r="U17" s="311"/>
      <c r="V17" s="8" t="s">
        <v>31</v>
      </c>
      <c r="W17" s="8" t="s">
        <v>32</v>
      </c>
      <c r="X17" s="8" t="s">
        <v>33</v>
      </c>
    </row>
    <row r="18" spans="1:24" ht="37.5" customHeight="1" x14ac:dyDescent="0.2">
      <c r="A18" s="9">
        <v>1</v>
      </c>
      <c r="B18" s="303" t="s">
        <v>201</v>
      </c>
      <c r="C18" s="304"/>
      <c r="D18" s="18" t="s">
        <v>202</v>
      </c>
      <c r="E18" s="87">
        <v>0.11</v>
      </c>
      <c r="F18" s="88">
        <f>$F$35*E18</f>
        <v>65066.21</v>
      </c>
      <c r="G18" s="88">
        <f t="shared" ref="G18:G34" si="0">$G$35*E18</f>
        <v>63029.56</v>
      </c>
      <c r="H18" s="13">
        <f>J18+L18+N18+P18</f>
        <v>3</v>
      </c>
      <c r="I18" s="4">
        <f>K18+M18+O18+Q18</f>
        <v>4</v>
      </c>
      <c r="J18" s="15">
        <v>1</v>
      </c>
      <c r="K18" s="7">
        <v>2</v>
      </c>
      <c r="L18" s="15">
        <v>1</v>
      </c>
      <c r="M18" s="7">
        <v>1</v>
      </c>
      <c r="N18" s="15">
        <v>1</v>
      </c>
      <c r="O18" s="285">
        <v>1</v>
      </c>
      <c r="P18" s="15"/>
      <c r="Q18" s="7">
        <v>0</v>
      </c>
      <c r="R18" s="13">
        <f>J18+L18+N18+P18</f>
        <v>3</v>
      </c>
      <c r="S18" s="13">
        <v>2</v>
      </c>
      <c r="T18" s="13">
        <f>S18-R18</f>
        <v>-1</v>
      </c>
      <c r="U18" s="285"/>
      <c r="V18" s="5">
        <f>O18/N18*100</f>
        <v>100</v>
      </c>
      <c r="W18" s="5">
        <f>G18/F18*100</f>
        <v>96.869880695371677</v>
      </c>
      <c r="X18" s="5">
        <f>V18/W18*100</f>
        <v>103.23126164929599</v>
      </c>
    </row>
    <row r="19" spans="1:24" ht="24.75" customHeight="1" x14ac:dyDescent="0.2">
      <c r="A19" s="9">
        <v>2</v>
      </c>
      <c r="B19" s="303" t="s">
        <v>203</v>
      </c>
      <c r="C19" s="313"/>
      <c r="D19" s="18" t="s">
        <v>204</v>
      </c>
      <c r="E19" s="87">
        <v>7.0000000000000007E-2</v>
      </c>
      <c r="F19" s="88">
        <f>$F$35*E19</f>
        <v>41405.770000000004</v>
      </c>
      <c r="G19" s="88">
        <f t="shared" si="0"/>
        <v>40109.72</v>
      </c>
      <c r="H19" s="13">
        <f t="shared" ref="H19:I34" si="1">J19+L19+N19+P19</f>
        <v>1</v>
      </c>
      <c r="I19" s="4">
        <f t="shared" si="1"/>
        <v>0</v>
      </c>
      <c r="J19" s="15">
        <v>0</v>
      </c>
      <c r="K19" s="7">
        <v>0</v>
      </c>
      <c r="L19" s="15">
        <v>1</v>
      </c>
      <c r="M19" s="7">
        <v>0</v>
      </c>
      <c r="N19" s="15">
        <v>0</v>
      </c>
      <c r="O19" s="285">
        <v>0</v>
      </c>
      <c r="P19" s="15"/>
      <c r="Q19" s="7">
        <v>0</v>
      </c>
      <c r="R19" s="13">
        <v>1</v>
      </c>
      <c r="S19" s="13">
        <v>1</v>
      </c>
      <c r="T19" s="13">
        <v>-16</v>
      </c>
      <c r="U19" s="285"/>
      <c r="V19" s="5" t="e">
        <f>(O19/N19)*100</f>
        <v>#DIV/0!</v>
      </c>
      <c r="W19" s="5">
        <f t="shared" ref="W19:W35" si="2">G19/F19*100</f>
        <v>96.869880695371677</v>
      </c>
      <c r="X19" s="5" t="e">
        <f t="shared" ref="X19:X35" si="3">V19/W19*100</f>
        <v>#DIV/0!</v>
      </c>
    </row>
    <row r="20" spans="1:24" ht="36" x14ac:dyDescent="0.2">
      <c r="A20" s="9">
        <v>3</v>
      </c>
      <c r="B20" s="303" t="s">
        <v>205</v>
      </c>
      <c r="C20" s="304"/>
      <c r="D20" s="89" t="s">
        <v>206</v>
      </c>
      <c r="E20" s="87">
        <v>0.09</v>
      </c>
      <c r="F20" s="88">
        <f>$F$35*E18</f>
        <v>65066.21</v>
      </c>
      <c r="G20" s="88">
        <f t="shared" si="0"/>
        <v>51569.64</v>
      </c>
      <c r="H20" s="13">
        <f t="shared" si="1"/>
        <v>225</v>
      </c>
      <c r="I20" s="4">
        <f t="shared" si="1"/>
        <v>145</v>
      </c>
      <c r="J20" s="15">
        <v>75</v>
      </c>
      <c r="K20" s="7">
        <v>34</v>
      </c>
      <c r="L20" s="15">
        <v>75</v>
      </c>
      <c r="M20" s="7">
        <v>75</v>
      </c>
      <c r="N20" s="15">
        <v>75</v>
      </c>
      <c r="O20" s="285">
        <v>36</v>
      </c>
      <c r="P20" s="15"/>
      <c r="Q20" s="7">
        <v>0</v>
      </c>
      <c r="R20" s="13">
        <f>J20+L20+N20+P20</f>
        <v>225</v>
      </c>
      <c r="S20" s="13">
        <v>40</v>
      </c>
      <c r="T20" s="13">
        <f t="shared" ref="T20:T25" si="4">S20-R20</f>
        <v>-185</v>
      </c>
      <c r="U20" s="286" t="s">
        <v>1126</v>
      </c>
      <c r="V20" s="5">
        <f t="shared" ref="V20:V35" si="5">O20/N20*100</f>
        <v>48</v>
      </c>
      <c r="W20" s="5">
        <f t="shared" si="2"/>
        <v>79.257175114395011</v>
      </c>
      <c r="X20" s="5">
        <f t="shared" si="3"/>
        <v>60.562340167586981</v>
      </c>
    </row>
    <row r="21" spans="1:24" ht="37.5" customHeight="1" x14ac:dyDescent="0.2">
      <c r="A21" s="9">
        <v>4</v>
      </c>
      <c r="B21" s="340" t="s">
        <v>207</v>
      </c>
      <c r="C21" s="341"/>
      <c r="D21" s="18" t="s">
        <v>208</v>
      </c>
      <c r="E21" s="87">
        <v>0.03</v>
      </c>
      <c r="F21" s="88">
        <f t="shared" ref="F21:F34" si="6">$F$35*E21</f>
        <v>17745.329999999998</v>
      </c>
      <c r="G21" s="88">
        <f t="shared" si="0"/>
        <v>17189.88</v>
      </c>
      <c r="H21" s="13">
        <f t="shared" si="1"/>
        <v>0</v>
      </c>
      <c r="I21" s="4">
        <f t="shared" si="1"/>
        <v>0</v>
      </c>
      <c r="J21" s="15">
        <v>0</v>
      </c>
      <c r="K21" s="7">
        <v>0</v>
      </c>
      <c r="L21" s="15">
        <v>0</v>
      </c>
      <c r="M21" s="7">
        <v>0</v>
      </c>
      <c r="N21" s="15">
        <v>0</v>
      </c>
      <c r="O21" s="285">
        <v>0</v>
      </c>
      <c r="P21" s="15"/>
      <c r="Q21" s="7">
        <v>0</v>
      </c>
      <c r="R21" s="13">
        <f>J21+L21+N21+P21</f>
        <v>0</v>
      </c>
      <c r="S21" s="13">
        <v>0</v>
      </c>
      <c r="T21" s="13">
        <f t="shared" si="4"/>
        <v>0</v>
      </c>
      <c r="U21" s="285"/>
      <c r="V21" s="5" t="e">
        <f t="shared" si="5"/>
        <v>#DIV/0!</v>
      </c>
      <c r="W21" s="5">
        <f t="shared" si="2"/>
        <v>96.869880695371705</v>
      </c>
      <c r="X21" s="5" t="e">
        <f t="shared" si="3"/>
        <v>#DIV/0!</v>
      </c>
    </row>
    <row r="22" spans="1:24" ht="32.25" customHeight="1" x14ac:dyDescent="0.2">
      <c r="A22" s="9">
        <v>5</v>
      </c>
      <c r="B22" s="303" t="s">
        <v>209</v>
      </c>
      <c r="C22" s="304"/>
      <c r="D22" s="18" t="s">
        <v>210</v>
      </c>
      <c r="E22" s="87">
        <v>0.03</v>
      </c>
      <c r="F22" s="88">
        <f t="shared" si="6"/>
        <v>17745.329999999998</v>
      </c>
      <c r="G22" s="88">
        <f t="shared" si="0"/>
        <v>17189.88</v>
      </c>
      <c r="H22" s="13">
        <f t="shared" si="1"/>
        <v>9</v>
      </c>
      <c r="I22" s="4">
        <f t="shared" si="1"/>
        <v>9</v>
      </c>
      <c r="J22" s="15">
        <v>3</v>
      </c>
      <c r="K22" s="7">
        <v>3</v>
      </c>
      <c r="L22" s="15">
        <v>3</v>
      </c>
      <c r="M22" s="7">
        <v>3</v>
      </c>
      <c r="N22" s="15">
        <v>3</v>
      </c>
      <c r="O22" s="285">
        <v>3</v>
      </c>
      <c r="P22" s="15"/>
      <c r="Q22" s="7">
        <v>0</v>
      </c>
      <c r="R22" s="13">
        <f>J22+L22+N22+P22</f>
        <v>9</v>
      </c>
      <c r="S22" s="13">
        <v>6</v>
      </c>
      <c r="T22" s="13">
        <f t="shared" si="4"/>
        <v>-3</v>
      </c>
      <c r="U22" s="285"/>
      <c r="V22" s="5">
        <f t="shared" si="5"/>
        <v>100</v>
      </c>
      <c r="W22" s="5">
        <f t="shared" si="2"/>
        <v>96.869880695371705</v>
      </c>
      <c r="X22" s="5">
        <f t="shared" si="3"/>
        <v>103.23126164929597</v>
      </c>
    </row>
    <row r="23" spans="1:24" ht="32.25" customHeight="1" x14ac:dyDescent="0.2">
      <c r="A23" s="9">
        <v>6</v>
      </c>
      <c r="B23" s="303" t="s">
        <v>211</v>
      </c>
      <c r="C23" s="304"/>
      <c r="D23" s="18" t="s">
        <v>202</v>
      </c>
      <c r="E23" s="87">
        <v>0.04</v>
      </c>
      <c r="F23" s="88">
        <f t="shared" si="6"/>
        <v>23660.44</v>
      </c>
      <c r="G23" s="88">
        <f t="shared" si="0"/>
        <v>22919.84</v>
      </c>
      <c r="H23" s="13">
        <f t="shared" si="1"/>
        <v>1</v>
      </c>
      <c r="I23" s="4">
        <f t="shared" si="1"/>
        <v>1</v>
      </c>
      <c r="J23" s="15">
        <v>1</v>
      </c>
      <c r="K23" s="7">
        <v>1</v>
      </c>
      <c r="L23" s="15">
        <v>0</v>
      </c>
      <c r="M23" s="7">
        <v>0</v>
      </c>
      <c r="N23" s="15">
        <v>0</v>
      </c>
      <c r="O23" s="285">
        <v>0</v>
      </c>
      <c r="P23" s="15"/>
      <c r="Q23" s="7">
        <v>0</v>
      </c>
      <c r="R23" s="13">
        <v>0</v>
      </c>
      <c r="S23" s="13">
        <v>0</v>
      </c>
      <c r="T23" s="13">
        <f t="shared" si="4"/>
        <v>0</v>
      </c>
      <c r="U23" s="285"/>
      <c r="V23" s="5" t="e">
        <f t="shared" si="5"/>
        <v>#DIV/0!</v>
      </c>
      <c r="W23" s="5">
        <f t="shared" si="2"/>
        <v>96.869880695371691</v>
      </c>
      <c r="X23" s="5" t="e">
        <f t="shared" si="3"/>
        <v>#DIV/0!</v>
      </c>
    </row>
    <row r="24" spans="1:24" ht="24.75" customHeight="1" x14ac:dyDescent="0.2">
      <c r="A24" s="9">
        <v>7</v>
      </c>
      <c r="B24" s="303" t="s">
        <v>212</v>
      </c>
      <c r="C24" s="304"/>
      <c r="D24" s="18" t="s">
        <v>204</v>
      </c>
      <c r="E24" s="90">
        <v>0.11</v>
      </c>
      <c r="F24" s="88">
        <f t="shared" si="6"/>
        <v>65066.21</v>
      </c>
      <c r="G24" s="88">
        <f t="shared" si="0"/>
        <v>63029.56</v>
      </c>
      <c r="H24" s="13">
        <f t="shared" si="1"/>
        <v>2</v>
      </c>
      <c r="I24" s="4">
        <f t="shared" si="1"/>
        <v>1</v>
      </c>
      <c r="J24" s="9">
        <v>0</v>
      </c>
      <c r="K24" s="7">
        <v>0</v>
      </c>
      <c r="L24" s="9">
        <v>1</v>
      </c>
      <c r="M24" s="7">
        <v>0</v>
      </c>
      <c r="N24" s="9">
        <v>1</v>
      </c>
      <c r="O24" s="285">
        <v>1</v>
      </c>
      <c r="P24" s="9"/>
      <c r="Q24" s="7">
        <v>0</v>
      </c>
      <c r="R24" s="13">
        <v>1</v>
      </c>
      <c r="S24" s="13">
        <v>1</v>
      </c>
      <c r="T24" s="13">
        <f t="shared" si="4"/>
        <v>0</v>
      </c>
      <c r="U24" s="285"/>
      <c r="V24" s="5">
        <f t="shared" si="5"/>
        <v>100</v>
      </c>
      <c r="W24" s="5">
        <f t="shared" si="2"/>
        <v>96.869880695371677</v>
      </c>
      <c r="X24" s="5">
        <f t="shared" si="3"/>
        <v>103.23126164929599</v>
      </c>
    </row>
    <row r="25" spans="1:24" ht="24.75" customHeight="1" x14ac:dyDescent="0.2">
      <c r="A25" s="9">
        <v>8</v>
      </c>
      <c r="B25" s="303" t="s">
        <v>213</v>
      </c>
      <c r="C25" s="304"/>
      <c r="D25" s="18" t="s">
        <v>204</v>
      </c>
      <c r="E25" s="90">
        <v>0.21</v>
      </c>
      <c r="F25" s="88">
        <f t="shared" si="6"/>
        <v>124217.31</v>
      </c>
      <c r="G25" s="88">
        <f t="shared" si="0"/>
        <v>120329.15999999999</v>
      </c>
      <c r="H25" s="13">
        <f t="shared" si="1"/>
        <v>0</v>
      </c>
      <c r="I25" s="4">
        <f t="shared" si="1"/>
        <v>0</v>
      </c>
      <c r="J25" s="9">
        <v>0</v>
      </c>
      <c r="K25" s="7"/>
      <c r="L25" s="9">
        <v>0</v>
      </c>
      <c r="M25" s="7">
        <v>0</v>
      </c>
      <c r="N25" s="9">
        <v>0</v>
      </c>
      <c r="O25" s="285">
        <v>0</v>
      </c>
      <c r="P25" s="9"/>
      <c r="Q25" s="7">
        <v>0</v>
      </c>
      <c r="R25" s="13">
        <v>0</v>
      </c>
      <c r="S25" s="13">
        <v>0</v>
      </c>
      <c r="T25" s="13">
        <f t="shared" si="4"/>
        <v>0</v>
      </c>
      <c r="U25" s="285"/>
      <c r="V25" s="5" t="e">
        <f t="shared" si="5"/>
        <v>#DIV/0!</v>
      </c>
      <c r="W25" s="5">
        <f t="shared" si="2"/>
        <v>96.869880695371677</v>
      </c>
      <c r="X25" s="5" t="e">
        <f t="shared" si="3"/>
        <v>#DIV/0!</v>
      </c>
    </row>
    <row r="26" spans="1:24" ht="27" customHeight="1" x14ac:dyDescent="0.2">
      <c r="A26" s="9">
        <v>9</v>
      </c>
      <c r="B26" s="303" t="s">
        <v>214</v>
      </c>
      <c r="C26" s="304"/>
      <c r="D26" s="18" t="s">
        <v>215</v>
      </c>
      <c r="E26" s="90">
        <v>0.04</v>
      </c>
      <c r="F26" s="88">
        <f t="shared" si="6"/>
        <v>23660.44</v>
      </c>
      <c r="G26" s="88">
        <f t="shared" si="0"/>
        <v>22919.84</v>
      </c>
      <c r="H26" s="13">
        <f t="shared" si="1"/>
        <v>225</v>
      </c>
      <c r="I26" s="4">
        <f t="shared" si="1"/>
        <v>29</v>
      </c>
      <c r="J26" s="9">
        <v>75</v>
      </c>
      <c r="K26" s="7">
        <v>6</v>
      </c>
      <c r="L26" s="9">
        <v>75</v>
      </c>
      <c r="M26" s="7">
        <v>7</v>
      </c>
      <c r="N26" s="9">
        <v>75</v>
      </c>
      <c r="O26" s="285">
        <v>16</v>
      </c>
      <c r="P26" s="9"/>
      <c r="Q26" s="7">
        <v>0</v>
      </c>
      <c r="R26" s="13">
        <v>20</v>
      </c>
      <c r="S26" s="13">
        <v>25</v>
      </c>
      <c r="T26" s="13"/>
      <c r="U26" s="286" t="s">
        <v>1127</v>
      </c>
      <c r="V26" s="5">
        <f t="shared" si="5"/>
        <v>21.333333333333336</v>
      </c>
      <c r="W26" s="5">
        <f t="shared" si="2"/>
        <v>96.869880695371691</v>
      </c>
      <c r="X26" s="5">
        <f t="shared" si="3"/>
        <v>22.022669151849811</v>
      </c>
    </row>
    <row r="27" spans="1:24" ht="24.75" customHeight="1" x14ac:dyDescent="0.2">
      <c r="A27" s="9">
        <v>10</v>
      </c>
      <c r="B27" s="303" t="s">
        <v>216</v>
      </c>
      <c r="C27" s="304"/>
      <c r="D27" s="18" t="s">
        <v>217</v>
      </c>
      <c r="E27" s="90">
        <v>0.04</v>
      </c>
      <c r="F27" s="88">
        <f t="shared" si="6"/>
        <v>23660.44</v>
      </c>
      <c r="G27" s="88">
        <f t="shared" si="0"/>
        <v>22919.84</v>
      </c>
      <c r="H27" s="13">
        <f t="shared" si="1"/>
        <v>3</v>
      </c>
      <c r="I27" s="4">
        <f t="shared" si="1"/>
        <v>3</v>
      </c>
      <c r="J27" s="9">
        <v>1</v>
      </c>
      <c r="K27" s="7">
        <v>1</v>
      </c>
      <c r="L27" s="9">
        <v>1</v>
      </c>
      <c r="M27" s="7">
        <v>1</v>
      </c>
      <c r="N27" s="9">
        <v>1</v>
      </c>
      <c r="O27" s="285">
        <v>1</v>
      </c>
      <c r="P27" s="9"/>
      <c r="Q27" s="7">
        <v>0</v>
      </c>
      <c r="R27" s="13">
        <v>1</v>
      </c>
      <c r="S27" s="13">
        <v>1</v>
      </c>
      <c r="T27" s="13"/>
      <c r="U27" s="285"/>
      <c r="V27" s="5">
        <f t="shared" si="5"/>
        <v>100</v>
      </c>
      <c r="W27" s="5">
        <f t="shared" si="2"/>
        <v>96.869880695371691</v>
      </c>
      <c r="X27" s="5">
        <f t="shared" si="3"/>
        <v>103.23126164929597</v>
      </c>
    </row>
    <row r="28" spans="1:24" x14ac:dyDescent="0.2">
      <c r="A28" s="9">
        <v>11</v>
      </c>
      <c r="B28" s="303" t="s">
        <v>218</v>
      </c>
      <c r="C28" s="304"/>
      <c r="D28" s="18" t="s">
        <v>219</v>
      </c>
      <c r="E28" s="90">
        <v>0.02</v>
      </c>
      <c r="F28" s="88">
        <f t="shared" si="6"/>
        <v>11830.22</v>
      </c>
      <c r="G28" s="88">
        <f t="shared" si="0"/>
        <v>11459.92</v>
      </c>
      <c r="H28" s="13">
        <f t="shared" si="1"/>
        <v>2</v>
      </c>
      <c r="I28" s="4">
        <f t="shared" si="1"/>
        <v>1</v>
      </c>
      <c r="J28" s="9">
        <v>0</v>
      </c>
      <c r="K28" s="7">
        <v>0</v>
      </c>
      <c r="L28" s="9">
        <v>1</v>
      </c>
      <c r="M28" s="7">
        <v>0</v>
      </c>
      <c r="N28" s="9">
        <v>1</v>
      </c>
      <c r="O28" s="285">
        <v>1</v>
      </c>
      <c r="P28" s="9"/>
      <c r="Q28" s="7">
        <v>0</v>
      </c>
      <c r="R28" s="13">
        <v>1</v>
      </c>
      <c r="S28" s="13">
        <v>1</v>
      </c>
      <c r="T28" s="13"/>
      <c r="U28" s="285"/>
      <c r="V28" s="5">
        <f t="shared" si="5"/>
        <v>100</v>
      </c>
      <c r="W28" s="5">
        <f t="shared" si="2"/>
        <v>96.869880695371691</v>
      </c>
      <c r="X28" s="5">
        <f t="shared" si="3"/>
        <v>103.23126164929597</v>
      </c>
    </row>
    <row r="29" spans="1:24" x14ac:dyDescent="0.2">
      <c r="A29" s="9">
        <v>12</v>
      </c>
      <c r="B29" s="303" t="s">
        <v>220</v>
      </c>
      <c r="C29" s="304"/>
      <c r="D29" s="18" t="s">
        <v>221</v>
      </c>
      <c r="E29" s="90">
        <v>0.02</v>
      </c>
      <c r="F29" s="88">
        <f t="shared" si="6"/>
        <v>11830.22</v>
      </c>
      <c r="G29" s="88">
        <f t="shared" si="0"/>
        <v>11459.92</v>
      </c>
      <c r="H29" s="13">
        <f t="shared" si="1"/>
        <v>3</v>
      </c>
      <c r="I29" s="4">
        <f t="shared" si="1"/>
        <v>0</v>
      </c>
      <c r="J29" s="9">
        <v>1</v>
      </c>
      <c r="K29" s="7">
        <v>0</v>
      </c>
      <c r="L29" s="9">
        <v>1</v>
      </c>
      <c r="M29" s="7">
        <v>0</v>
      </c>
      <c r="N29" s="9">
        <v>1</v>
      </c>
      <c r="O29" s="285">
        <v>0</v>
      </c>
      <c r="P29" s="9"/>
      <c r="Q29" s="7">
        <v>0</v>
      </c>
      <c r="R29" s="13">
        <v>0</v>
      </c>
      <c r="S29" s="13">
        <v>0</v>
      </c>
      <c r="T29" s="13"/>
      <c r="U29" s="285"/>
      <c r="V29" s="5">
        <f t="shared" si="5"/>
        <v>0</v>
      </c>
      <c r="W29" s="5">
        <f t="shared" si="2"/>
        <v>96.869880695371691</v>
      </c>
      <c r="X29" s="5">
        <f t="shared" si="3"/>
        <v>0</v>
      </c>
    </row>
    <row r="30" spans="1:24" x14ac:dyDescent="0.2">
      <c r="A30" s="9">
        <v>13</v>
      </c>
      <c r="B30" s="303" t="s">
        <v>222</v>
      </c>
      <c r="C30" s="304"/>
      <c r="D30" s="18" t="s">
        <v>202</v>
      </c>
      <c r="E30" s="90">
        <v>0.02</v>
      </c>
      <c r="F30" s="88">
        <f t="shared" si="6"/>
        <v>11830.22</v>
      </c>
      <c r="G30" s="88">
        <f t="shared" si="0"/>
        <v>11459.92</v>
      </c>
      <c r="H30" s="13">
        <f t="shared" si="1"/>
        <v>9</v>
      </c>
      <c r="I30" s="4">
        <f t="shared" si="1"/>
        <v>9</v>
      </c>
      <c r="J30" s="9">
        <v>3</v>
      </c>
      <c r="K30" s="7">
        <v>3</v>
      </c>
      <c r="L30" s="9">
        <v>3</v>
      </c>
      <c r="M30" s="7">
        <v>3</v>
      </c>
      <c r="N30" s="9">
        <v>3</v>
      </c>
      <c r="O30" s="285">
        <v>3</v>
      </c>
      <c r="P30" s="9"/>
      <c r="Q30" s="7">
        <v>0</v>
      </c>
      <c r="R30" s="13">
        <v>3</v>
      </c>
      <c r="S30" s="13">
        <v>3</v>
      </c>
      <c r="T30" s="13"/>
      <c r="U30" s="285"/>
      <c r="V30" s="5">
        <f t="shared" si="5"/>
        <v>100</v>
      </c>
      <c r="W30" s="5">
        <f t="shared" si="2"/>
        <v>96.869880695371691</v>
      </c>
      <c r="X30" s="5">
        <f t="shared" si="3"/>
        <v>103.23126164929597</v>
      </c>
    </row>
    <row r="31" spans="1:24" x14ac:dyDescent="0.2">
      <c r="A31" s="9">
        <v>14</v>
      </c>
      <c r="B31" s="303" t="s">
        <v>223</v>
      </c>
      <c r="C31" s="304"/>
      <c r="D31" s="18" t="s">
        <v>202</v>
      </c>
      <c r="E31" s="90">
        <v>0.02</v>
      </c>
      <c r="F31" s="88">
        <f t="shared" si="6"/>
        <v>11830.22</v>
      </c>
      <c r="G31" s="88">
        <f t="shared" si="0"/>
        <v>11459.92</v>
      </c>
      <c r="H31" s="13">
        <f t="shared" si="1"/>
        <v>3</v>
      </c>
      <c r="I31" s="4">
        <f t="shared" si="1"/>
        <v>3</v>
      </c>
      <c r="J31" s="9">
        <v>1</v>
      </c>
      <c r="K31" s="7">
        <v>1</v>
      </c>
      <c r="L31" s="9">
        <v>1</v>
      </c>
      <c r="M31" s="7">
        <v>1</v>
      </c>
      <c r="N31" s="9">
        <v>1</v>
      </c>
      <c r="O31" s="285">
        <v>1</v>
      </c>
      <c r="P31" s="9"/>
      <c r="Q31" s="7">
        <v>0</v>
      </c>
      <c r="R31" s="13">
        <v>6</v>
      </c>
      <c r="S31" s="13">
        <v>6</v>
      </c>
      <c r="T31" s="13"/>
      <c r="U31" s="285"/>
      <c r="V31" s="5">
        <f t="shared" si="5"/>
        <v>100</v>
      </c>
      <c r="W31" s="5">
        <f t="shared" si="2"/>
        <v>96.869880695371691</v>
      </c>
      <c r="X31" s="5">
        <f t="shared" si="3"/>
        <v>103.23126164929597</v>
      </c>
    </row>
    <row r="32" spans="1:24" x14ac:dyDescent="0.2">
      <c r="A32" s="9">
        <v>15</v>
      </c>
      <c r="B32" s="303" t="s">
        <v>224</v>
      </c>
      <c r="C32" s="304"/>
      <c r="D32" s="18" t="s">
        <v>202</v>
      </c>
      <c r="E32" s="90">
        <v>0.05</v>
      </c>
      <c r="F32" s="88">
        <f t="shared" si="6"/>
        <v>29575.550000000003</v>
      </c>
      <c r="G32" s="88">
        <f t="shared" si="0"/>
        <v>28649.800000000003</v>
      </c>
      <c r="H32" s="13">
        <f t="shared" si="1"/>
        <v>1</v>
      </c>
      <c r="I32" s="4">
        <f t="shared" si="1"/>
        <v>0</v>
      </c>
      <c r="J32" s="9">
        <v>1</v>
      </c>
      <c r="K32" s="7">
        <v>0</v>
      </c>
      <c r="L32" s="9">
        <v>0</v>
      </c>
      <c r="M32" s="7">
        <v>0</v>
      </c>
      <c r="N32" s="9">
        <v>0</v>
      </c>
      <c r="O32" s="285">
        <v>0</v>
      </c>
      <c r="P32" s="9"/>
      <c r="Q32" s="7">
        <v>0</v>
      </c>
      <c r="R32" s="13">
        <v>1</v>
      </c>
      <c r="S32" s="13">
        <v>1</v>
      </c>
      <c r="T32" s="13"/>
      <c r="U32" s="285"/>
      <c r="V32" s="5" t="e">
        <f t="shared" si="5"/>
        <v>#DIV/0!</v>
      </c>
      <c r="W32" s="5">
        <f t="shared" si="2"/>
        <v>96.869880695371677</v>
      </c>
      <c r="X32" s="5" t="e">
        <f t="shared" si="3"/>
        <v>#DIV/0!</v>
      </c>
    </row>
    <row r="33" spans="1:25" ht="24.75" customHeight="1" x14ac:dyDescent="0.2">
      <c r="A33" s="9">
        <v>16</v>
      </c>
      <c r="B33" s="303" t="s">
        <v>225</v>
      </c>
      <c r="C33" s="304"/>
      <c r="D33" s="18" t="s">
        <v>204</v>
      </c>
      <c r="E33" s="90">
        <v>0.05</v>
      </c>
      <c r="F33" s="88">
        <f t="shared" si="6"/>
        <v>29575.550000000003</v>
      </c>
      <c r="G33" s="88">
        <f t="shared" si="0"/>
        <v>28649.800000000003</v>
      </c>
      <c r="H33" s="13">
        <f t="shared" si="1"/>
        <v>3</v>
      </c>
      <c r="I33" s="4">
        <f t="shared" si="1"/>
        <v>1</v>
      </c>
      <c r="J33" s="9">
        <v>1</v>
      </c>
      <c r="K33" s="7">
        <v>1</v>
      </c>
      <c r="L33" s="9">
        <v>1</v>
      </c>
      <c r="M33" s="7">
        <v>0</v>
      </c>
      <c r="N33" s="9">
        <v>1</v>
      </c>
      <c r="O33" s="285">
        <v>0</v>
      </c>
      <c r="P33" s="9"/>
      <c r="Q33" s="7">
        <v>0</v>
      </c>
      <c r="R33" s="13">
        <v>1</v>
      </c>
      <c r="S33" s="13">
        <v>1</v>
      </c>
      <c r="T33" s="13"/>
      <c r="U33" s="285"/>
      <c r="V33" s="5">
        <f t="shared" si="5"/>
        <v>0</v>
      </c>
      <c r="W33" s="5">
        <f t="shared" si="2"/>
        <v>96.869880695371677</v>
      </c>
      <c r="X33" s="5">
        <f t="shared" si="3"/>
        <v>0</v>
      </c>
    </row>
    <row r="34" spans="1:25" x14ac:dyDescent="0.2">
      <c r="A34" s="9">
        <v>17</v>
      </c>
      <c r="B34" s="303" t="s">
        <v>226</v>
      </c>
      <c r="C34" s="304"/>
      <c r="D34" s="18" t="s">
        <v>227</v>
      </c>
      <c r="E34" s="90">
        <v>0.05</v>
      </c>
      <c r="F34" s="88">
        <f t="shared" si="6"/>
        <v>29575.550000000003</v>
      </c>
      <c r="G34" s="88">
        <f t="shared" si="0"/>
        <v>28649.800000000003</v>
      </c>
      <c r="H34" s="13">
        <f t="shared" si="1"/>
        <v>3</v>
      </c>
      <c r="I34" s="4">
        <f t="shared" si="1"/>
        <v>2</v>
      </c>
      <c r="J34" s="9">
        <v>1</v>
      </c>
      <c r="K34" s="7">
        <v>1</v>
      </c>
      <c r="L34" s="9">
        <v>1</v>
      </c>
      <c r="M34" s="7">
        <v>0</v>
      </c>
      <c r="N34" s="9">
        <v>1</v>
      </c>
      <c r="O34" s="285">
        <v>1</v>
      </c>
      <c r="P34" s="9"/>
      <c r="Q34" s="7">
        <v>0</v>
      </c>
      <c r="R34" s="13">
        <v>2</v>
      </c>
      <c r="S34" s="13">
        <v>2</v>
      </c>
      <c r="T34" s="13">
        <f>S34-R34</f>
        <v>0</v>
      </c>
      <c r="U34" s="285"/>
      <c r="V34" s="5">
        <f t="shared" si="5"/>
        <v>100</v>
      </c>
      <c r="W34" s="5">
        <f t="shared" si="2"/>
        <v>96.869880695371677</v>
      </c>
      <c r="X34" s="5">
        <f t="shared" si="3"/>
        <v>103.23126164929599</v>
      </c>
    </row>
    <row r="35" spans="1:25" s="1" customFormat="1" ht="12" x14ac:dyDescent="0.2">
      <c r="A35" s="298" t="s">
        <v>24</v>
      </c>
      <c r="B35" s="299"/>
      <c r="C35" s="300"/>
      <c r="D35" s="18"/>
      <c r="E35" s="91">
        <f>SUM(E18:E34)</f>
        <v>1.0000000000000002</v>
      </c>
      <c r="F35" s="19">
        <f>SEGUIMIENTO!D43</f>
        <v>591511</v>
      </c>
      <c r="G35" s="19">
        <f>SEGUIMIENTO!E43</f>
        <v>572996</v>
      </c>
      <c r="H35" s="18">
        <f t="shared" ref="H35:Q35" si="7">SUM(H18:H34)</f>
        <v>493</v>
      </c>
      <c r="I35" s="49">
        <f t="shared" si="7"/>
        <v>208</v>
      </c>
      <c r="J35" s="49">
        <f t="shared" si="7"/>
        <v>164</v>
      </c>
      <c r="K35" s="49">
        <f t="shared" si="7"/>
        <v>53</v>
      </c>
      <c r="L35" s="49">
        <f t="shared" si="7"/>
        <v>165</v>
      </c>
      <c r="M35" s="49">
        <f t="shared" si="7"/>
        <v>91</v>
      </c>
      <c r="N35" s="49">
        <f t="shared" si="7"/>
        <v>164</v>
      </c>
      <c r="O35" s="49">
        <f t="shared" si="7"/>
        <v>64</v>
      </c>
      <c r="P35" s="49">
        <f t="shared" si="7"/>
        <v>0</v>
      </c>
      <c r="Q35" s="49">
        <f t="shared" si="7"/>
        <v>0</v>
      </c>
      <c r="R35" s="14">
        <f>J35+L35+N35+P35</f>
        <v>493</v>
      </c>
      <c r="S35" s="14">
        <f>K35+M35+O35+Q35</f>
        <v>208</v>
      </c>
      <c r="T35" s="14">
        <f>S35-R35</f>
        <v>-285</v>
      </c>
      <c r="U35" s="14"/>
      <c r="V35" s="5">
        <f t="shared" si="5"/>
        <v>39.024390243902438</v>
      </c>
      <c r="W35" s="5">
        <f t="shared" si="2"/>
        <v>96.869880695371677</v>
      </c>
      <c r="X35" s="5">
        <f t="shared" si="3"/>
        <v>40.285370399725259</v>
      </c>
    </row>
    <row r="36" spans="1:25" s="6" customFormat="1" ht="12" x14ac:dyDescent="0.2">
      <c r="F36" s="10"/>
    </row>
    <row r="37" spans="1:25" s="6" customFormat="1" ht="12" x14ac:dyDescent="0.2">
      <c r="B37" s="11" t="s">
        <v>25</v>
      </c>
      <c r="F37" s="10"/>
      <c r="H37" s="6" t="s">
        <v>26</v>
      </c>
    </row>
    <row r="41" spans="1:25" x14ac:dyDescent="0.2">
      <c r="B41" s="343" t="s">
        <v>57</v>
      </c>
      <c r="C41" s="343"/>
      <c r="D41" s="343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50"/>
      <c r="V41" s="50"/>
      <c r="W41" s="317"/>
      <c r="X41" s="317"/>
      <c r="Y41" s="6"/>
    </row>
    <row r="42" spans="1:25" x14ac:dyDescent="0.2">
      <c r="C42" s="46" t="s">
        <v>56</v>
      </c>
      <c r="D42" s="287"/>
      <c r="E42" s="287"/>
      <c r="F42" s="287"/>
      <c r="G42" s="6"/>
      <c r="H42" s="6"/>
      <c r="I42" s="6"/>
      <c r="J42" s="6"/>
      <c r="K42" s="342" t="s">
        <v>196</v>
      </c>
      <c r="L42" s="342"/>
      <c r="M42" s="342"/>
      <c r="N42" s="342"/>
      <c r="O42" s="342"/>
      <c r="P42" s="342"/>
      <c r="Q42" s="342"/>
      <c r="R42" s="342"/>
      <c r="S42" s="342"/>
      <c r="T42" s="342"/>
      <c r="U42" s="342"/>
      <c r="V42" s="342"/>
      <c r="W42" s="342"/>
      <c r="X42" s="342"/>
      <c r="Y42" s="342"/>
    </row>
    <row r="43" spans="1:25" x14ac:dyDescent="0.2">
      <c r="D43" s="287"/>
      <c r="E43" s="287"/>
      <c r="F43" s="287"/>
      <c r="G43" s="6"/>
      <c r="H43" s="6"/>
      <c r="I43" s="6"/>
      <c r="J43" s="6"/>
      <c r="K43" s="342" t="s">
        <v>228</v>
      </c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  <c r="Y43" s="342"/>
    </row>
  </sheetData>
  <mergeCells count="50">
    <mergeCell ref="K42:Y42"/>
    <mergeCell ref="D43:F43"/>
    <mergeCell ref="K43:Y43"/>
    <mergeCell ref="B32:C32"/>
    <mergeCell ref="B33:C33"/>
    <mergeCell ref="B34:C34"/>
    <mergeCell ref="A35:C35"/>
    <mergeCell ref="B41:D41"/>
    <mergeCell ref="W41:X41"/>
    <mergeCell ref="B28:C28"/>
    <mergeCell ref="B29:C29"/>
    <mergeCell ref="B30:C30"/>
    <mergeCell ref="B31:C31"/>
    <mergeCell ref="D42:F4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A12:B12"/>
    <mergeCell ref="A13:X13"/>
    <mergeCell ref="A14:X14"/>
    <mergeCell ref="A16:C16"/>
    <mergeCell ref="D16:D17"/>
    <mergeCell ref="E16:E17"/>
    <mergeCell ref="F16:G16"/>
    <mergeCell ref="H16:I16"/>
    <mergeCell ref="J16:K16"/>
    <mergeCell ref="L16:M16"/>
    <mergeCell ref="N16:O16"/>
    <mergeCell ref="P16:Q16"/>
    <mergeCell ref="R16:T16"/>
    <mergeCell ref="U16:U17"/>
    <mergeCell ref="V16:X16"/>
    <mergeCell ref="B17:C17"/>
    <mergeCell ref="A6:Q6"/>
    <mergeCell ref="A8:B8"/>
    <mergeCell ref="A9:B9"/>
    <mergeCell ref="A10:B10"/>
    <mergeCell ref="A11:B11"/>
    <mergeCell ref="A1:X1"/>
    <mergeCell ref="A2:X2"/>
    <mergeCell ref="A3:X3"/>
    <mergeCell ref="A4:X4"/>
    <mergeCell ref="A5:X5"/>
  </mergeCells>
  <pageMargins left="0.11811023622047245" right="0.11811023622047245" top="0.74803149606299213" bottom="0.74803149606299213" header="0.31496062992125984" footer="0.31496062992125984"/>
  <pageSetup scale="65" orientation="landscape" r:id="rId1"/>
  <headerFooter>
    <oddFooter>ISAF-6248b328-4f01-37e0-30c8-3a16ec9a2bbc
11/8/2021 11:07:46 AM</oddFooter>
    <evenFooter>ISAF-6248b328-4f01-37e0-30c8-3a16ec9a2bbc
11/8/2021 11:07:46 AM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70</vt:i4>
      </vt:variant>
    </vt:vector>
  </HeadingPairs>
  <TitlesOfParts>
    <vt:vector size="70" baseType="lpstr">
      <vt:lpstr>111 01 01 001 01</vt:lpstr>
      <vt:lpstr>138 02 01 004 02</vt:lpstr>
      <vt:lpstr>133 02 01 04 01</vt:lpstr>
      <vt:lpstr>131 03 01 001 02</vt:lpstr>
      <vt:lpstr>131 03 02 001 02</vt:lpstr>
      <vt:lpstr>183 03 03 001 03</vt:lpstr>
      <vt:lpstr>135 03 04 020 04</vt:lpstr>
      <vt:lpstr>132 03 07 038 01</vt:lpstr>
      <vt:lpstr>184 03 06 038 03</vt:lpstr>
      <vt:lpstr>132 04 01 001 05</vt:lpstr>
      <vt:lpstr>132 04 02 001 04</vt:lpstr>
      <vt:lpstr>132 04 02 038 05</vt:lpstr>
      <vt:lpstr>132 04 02 009 10</vt:lpstr>
      <vt:lpstr>132 04 02 009 12</vt:lpstr>
      <vt:lpstr>132 04 02 009 13</vt:lpstr>
      <vt:lpstr>132 04 02 009 14</vt:lpstr>
      <vt:lpstr>172 04 02 009 07</vt:lpstr>
      <vt:lpstr>172 04 02 008 08</vt:lpstr>
      <vt:lpstr>172 04 02 008 09</vt:lpstr>
      <vt:lpstr>242 04 03 028 04</vt:lpstr>
      <vt:lpstr>242 04 03 028 01</vt:lpstr>
      <vt:lpstr>241 04 04 034 01</vt:lpstr>
      <vt:lpstr>171 04 05 026 05</vt:lpstr>
      <vt:lpstr>171 04 06 026 05</vt:lpstr>
      <vt:lpstr>171 04 07 026 05</vt:lpstr>
      <vt:lpstr>171 04 08 026 05</vt:lpstr>
      <vt:lpstr>171 04 09 026 05</vt:lpstr>
      <vt:lpstr>171 04 10 026 05</vt:lpstr>
      <vt:lpstr>171 04 11 026 05</vt:lpstr>
      <vt:lpstr>151 05 01 038 04</vt:lpstr>
      <vt:lpstr>152 05 03 038 06</vt:lpstr>
      <vt:lpstr>152 05 04 038 08</vt:lpstr>
      <vt:lpstr>181 05 05 038 02</vt:lpstr>
      <vt:lpstr>152 05 06 038 09</vt:lpstr>
      <vt:lpstr>134 06 01 016 01</vt:lpstr>
      <vt:lpstr>134 06 02 016 05</vt:lpstr>
      <vt:lpstr>134 06 04 016 08</vt:lpstr>
      <vt:lpstr>134 06 05 016 09</vt:lpstr>
      <vt:lpstr>134 06 10 016 10</vt:lpstr>
      <vt:lpstr>226 07 01 019 01</vt:lpstr>
      <vt:lpstr>226 07 02 019 03</vt:lpstr>
      <vt:lpstr>226 07 03 019 04</vt:lpstr>
      <vt:lpstr>226 07 04 019 09</vt:lpstr>
      <vt:lpstr>226 07 05 019 06</vt:lpstr>
      <vt:lpstr>226 07 07 019 12</vt:lpstr>
      <vt:lpstr>226 07 08 019 07</vt:lpstr>
      <vt:lpstr>226 07 09 019 02</vt:lpstr>
      <vt:lpstr>222 08 01 017 01</vt:lpstr>
      <vt:lpstr>222 08 03 017 07</vt:lpstr>
      <vt:lpstr>222 08 04 017 06</vt:lpstr>
      <vt:lpstr>216 08 05 036 07</vt:lpstr>
      <vt:lpstr>222 08 06 017 10</vt:lpstr>
      <vt:lpstr>271 09 01 027 01</vt:lpstr>
      <vt:lpstr>271 09 01 027 04</vt:lpstr>
      <vt:lpstr>269 09 01 027 03</vt:lpstr>
      <vt:lpstr>231 09 03 027 02</vt:lpstr>
      <vt:lpstr>311 10 01 032 01</vt:lpstr>
      <vt:lpstr>311 10 02 032 07</vt:lpstr>
      <vt:lpstr>311 10 02 032 08</vt:lpstr>
      <vt:lpstr>311 10 02 032 09</vt:lpstr>
      <vt:lpstr>171 11 01 021 01</vt:lpstr>
      <vt:lpstr>171 11 02 021 04</vt:lpstr>
      <vt:lpstr>171 11 02 021 08</vt:lpstr>
      <vt:lpstr>171 11 03 022 02</vt:lpstr>
      <vt:lpstr>185 12 01 038 10</vt:lpstr>
      <vt:lpstr>185 12 02 038 11</vt:lpstr>
      <vt:lpstr>185 12 03 038 12</vt:lpstr>
      <vt:lpstr>185 12 04 038 13</vt:lpstr>
      <vt:lpstr>SEGUIMIENTO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Regidor</dc:creator>
  <cp:lastModifiedBy>Hugo</cp:lastModifiedBy>
  <cp:lastPrinted>2021-11-08T19:23:19Z</cp:lastPrinted>
  <dcterms:created xsi:type="dcterms:W3CDTF">2010-04-16T17:39:00Z</dcterms:created>
  <dcterms:modified xsi:type="dcterms:W3CDTF">2021-11-08T19:24:06Z</dcterms:modified>
</cp:coreProperties>
</file>